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firstSheet="3" activeTab="8"/>
  </bookViews>
  <sheets>
    <sheet name="Tabla 2" sheetId="1" r:id="rId1"/>
    <sheet name="Tabla 3" sheetId="2" r:id="rId2"/>
    <sheet name="Tabla 4" sheetId="3" r:id="rId3"/>
    <sheet name="Tabla 5" sheetId="8" r:id="rId4"/>
    <sheet name="Grafica 1" sheetId="4" r:id="rId5"/>
    <sheet name="Gráfica 2" sheetId="5" r:id="rId6"/>
    <sheet name="Gráfica 3" sheetId="6" r:id="rId7"/>
    <sheet name="Gráfica 4" sheetId="7" r:id="rId8"/>
    <sheet name="Gráfica 5" sheetId="9" r:id="rId9"/>
  </sheets>
  <externalReferences>
    <externalReference r:id="rId13"/>
  </externalReferences>
  <definedNames/>
  <calcPr calcId="125725"/>
  <pivotCaches>
    <pivotCache cacheId="51" r:id="rId10"/>
  </pivotCaches>
</workbook>
</file>

<file path=xl/sharedStrings.xml><?xml version="1.0" encoding="utf-8"?>
<sst xmlns="http://schemas.openxmlformats.org/spreadsheetml/2006/main" count="365" uniqueCount="130">
  <si>
    <t>ATRIBUTOS</t>
  </si>
  <si>
    <t>GRUPO</t>
  </si>
  <si>
    <t>PESO
RELATIVO (%)</t>
  </si>
  <si>
    <t>IDEAL</t>
  </si>
  <si>
    <t>CHEVROLET</t>
  </si>
  <si>
    <t>FORD</t>
  </si>
  <si>
    <t>HONDA</t>
  </si>
  <si>
    <t>HYUNDAI</t>
  </si>
  <si>
    <t>KIA</t>
  </si>
  <si>
    <t>MAZDA</t>
  </si>
  <si>
    <t>MITSUBISHI</t>
  </si>
  <si>
    <t>NISSAN</t>
  </si>
  <si>
    <t>RENAULT</t>
  </si>
  <si>
    <t>TOYOTA</t>
  </si>
  <si>
    <t>VOLKSWAGEN</t>
  </si>
  <si>
    <t>G. Garantía</t>
  </si>
  <si>
    <t>Superior</t>
  </si>
  <si>
    <t>A. Comodidad/ Confort</t>
  </si>
  <si>
    <t>R. Mecanismos de seguridad para reducir riesgos o lesiones en caso de accidentes</t>
  </si>
  <si>
    <t>D. Desempeño/ Potencia/ Fuerza</t>
  </si>
  <si>
    <t>Q. Rendimiento de consumo de gasolina</t>
  </si>
  <si>
    <t>Intermedia</t>
  </si>
  <si>
    <t>L. Precio</t>
  </si>
  <si>
    <t>C. Costo de mantenimiento, sin incluir el consumo de la gasolina</t>
  </si>
  <si>
    <t>B. Concesionario/ Asesoría/ Atención</t>
  </si>
  <si>
    <t>Moderada</t>
  </si>
  <si>
    <t>P. Red de talleres</t>
  </si>
  <si>
    <t>F. Facilidad de reventa</t>
  </si>
  <si>
    <t>E. Diseño/ Estética</t>
  </si>
  <si>
    <t>I. Marca</t>
  </si>
  <si>
    <t>H. Innovación en tecnología/ Accesorios</t>
  </si>
  <si>
    <t>M. Precio de reventa</t>
  </si>
  <si>
    <t>S. Servicio post-venta del concesionario</t>
  </si>
  <si>
    <t>K. Origen de ensamble</t>
  </si>
  <si>
    <t>Baja</t>
  </si>
  <si>
    <t>J. Novedad del modelo</t>
  </si>
  <si>
    <t>N. Prueba de ruta</t>
  </si>
  <si>
    <t>O. Reconocimiento social/ estatus</t>
  </si>
  <si>
    <t>TOTAL</t>
  </si>
  <si>
    <t>%</t>
  </si>
  <si>
    <t>% Acum.</t>
  </si>
  <si>
    <t>Rótulos de fila</t>
  </si>
  <si>
    <t>Cuenta de MARCA</t>
  </si>
  <si>
    <t>AUDI</t>
  </si>
  <si>
    <t>BMW</t>
  </si>
  <si>
    <t xml:space="preserve">KIA </t>
  </si>
  <si>
    <t>DAIHATSU</t>
  </si>
  <si>
    <t>DODGE</t>
  </si>
  <si>
    <t>JEEP</t>
  </si>
  <si>
    <t>SSANG YONG</t>
  </si>
  <si>
    <t xml:space="preserve">RANGE ROVER </t>
  </si>
  <si>
    <t>(en blanco)</t>
  </si>
  <si>
    <t>Total general</t>
  </si>
  <si>
    <t>TABLA 2</t>
  </si>
  <si>
    <t>TABLA 3</t>
  </si>
  <si>
    <t>Marca</t>
  </si>
  <si>
    <t>% Participación</t>
  </si>
  <si>
    <t>% Acumulado</t>
  </si>
  <si>
    <t>OTRAS</t>
  </si>
  <si>
    <t>TABLA 4</t>
  </si>
  <si>
    <t>MARCA</t>
  </si>
  <si>
    <t>VPC</t>
  </si>
  <si>
    <t>Número atributo</t>
  </si>
  <si>
    <t>Frecuencia</t>
  </si>
  <si>
    <t>%  Acum.</t>
  </si>
  <si>
    <t xml:space="preserve">Gran Vitara </t>
  </si>
  <si>
    <t xml:space="preserve">Captiva </t>
  </si>
  <si>
    <t xml:space="preserve">Fortuner Urbana </t>
  </si>
  <si>
    <t xml:space="preserve">Tucson </t>
  </si>
  <si>
    <t xml:space="preserve">Sorento </t>
  </si>
  <si>
    <t xml:space="preserve">Koleos </t>
  </si>
  <si>
    <t xml:space="preserve">Sportage </t>
  </si>
  <si>
    <t xml:space="preserve">X-trail </t>
  </si>
  <si>
    <t xml:space="preserve">Duster </t>
  </si>
  <si>
    <t xml:space="preserve">Rav 4 </t>
  </si>
  <si>
    <t xml:space="preserve">4 Runner </t>
  </si>
  <si>
    <t xml:space="preserve">Santa Fe </t>
  </si>
  <si>
    <t xml:space="preserve">EcoSport </t>
  </si>
  <si>
    <t xml:space="preserve">Edge </t>
  </si>
  <si>
    <t>Carens</t>
  </si>
  <si>
    <t xml:space="preserve">Nativa </t>
  </si>
  <si>
    <t xml:space="preserve">Journey </t>
  </si>
  <si>
    <t xml:space="preserve">Escape </t>
  </si>
  <si>
    <t xml:space="preserve">CRV </t>
  </si>
  <si>
    <t xml:space="preserve">Outlander </t>
  </si>
  <si>
    <t xml:space="preserve">Qashqai </t>
  </si>
  <si>
    <t xml:space="preserve">Crossfox </t>
  </si>
  <si>
    <t xml:space="preserve">CX-9 </t>
  </si>
  <si>
    <t xml:space="preserve">ASX2.0L </t>
  </si>
  <si>
    <t xml:space="preserve">Veracruz </t>
  </si>
  <si>
    <t xml:space="preserve">CX-7 </t>
  </si>
  <si>
    <t xml:space="preserve">Actyon </t>
  </si>
  <si>
    <t xml:space="preserve">Kyron </t>
  </si>
  <si>
    <t xml:space="preserve">Tiguan Trend </t>
  </si>
  <si>
    <t>Chevrolet</t>
  </si>
  <si>
    <t>Toyota</t>
  </si>
  <si>
    <t>Kia</t>
  </si>
  <si>
    <t>Hyundai</t>
  </si>
  <si>
    <t>Renault</t>
  </si>
  <si>
    <t>Nissan</t>
  </si>
  <si>
    <t>Ford</t>
  </si>
  <si>
    <t>Otras</t>
  </si>
  <si>
    <t>TABLA GRAFICA 3</t>
  </si>
  <si>
    <t>Garantía</t>
  </si>
  <si>
    <t>Precio</t>
  </si>
  <si>
    <t>Reconocimiento social</t>
  </si>
  <si>
    <t>MARCAS</t>
  </si>
  <si>
    <t>CALIFICACIÓN PROMEDIO DE LA OFERTA</t>
  </si>
  <si>
    <t>MARCA IDEAL</t>
  </si>
  <si>
    <t>DESVIACIÓN FRENTE A IDEAL</t>
  </si>
  <si>
    <t>DESVIACIÓN FRENTE AL UMBRAL</t>
  </si>
  <si>
    <t>Comodidad/ Confort</t>
  </si>
  <si>
    <t>Mecanismos de seguridad para reducir riesgos o lesiones en caso de accidentes</t>
  </si>
  <si>
    <t>Desempeño/ Potencia/ Fuerza</t>
  </si>
  <si>
    <t>Rendimiento de consumo de gasolina</t>
  </si>
  <si>
    <t>Intermedio</t>
  </si>
  <si>
    <t>Costo de mantenimiento, sin incluir el consumo de la gasolina</t>
  </si>
  <si>
    <t>Concesionario/ Asesoría/ Atención</t>
  </si>
  <si>
    <t>Moderado</t>
  </si>
  <si>
    <t>Red de talleres</t>
  </si>
  <si>
    <t>Facilidad de reventa</t>
  </si>
  <si>
    <t>Diseño/ Estética</t>
  </si>
  <si>
    <t>Innovación en tecnología/ Accesorios</t>
  </si>
  <si>
    <t>Precio de reventa</t>
  </si>
  <si>
    <t>Servicio post-venta del concesionario</t>
  </si>
  <si>
    <t>Origen de ensamble</t>
  </si>
  <si>
    <t>Bajo</t>
  </si>
  <si>
    <t>Novedad del modelo</t>
  </si>
  <si>
    <t>Prueba de ruta</t>
  </si>
  <si>
    <t>Reconocimiento social/ estatus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</si>
</sst>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VPC TOTAL DE CADA MARCA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'Grafica 1'!$C$2</c:f>
              <c:strCache>
                <c:ptCount val="1"/>
                <c:pt idx="0">
                  <c:v>VPC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'Grafica 1'!$B$3:$B$13</c:f>
              <c:strCache/>
            </c:strRef>
          </c:cat>
          <c:val>
            <c:numRef>
              <c:f>'Grafica 1'!$C$3:$C$13</c:f>
              <c:numCache/>
            </c:numRef>
          </c:val>
          <c:smooth val="0"/>
        </c:ser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221496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Top of Mind de marcas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'Gráfica 2'!$H$2:$H$9</c:f>
              <c:strCache/>
            </c:strRef>
          </c:cat>
          <c:val>
            <c:numRef>
              <c:f>'Gráfica 2'!$I$2:$I$9</c:f>
              <c:numCache/>
            </c:numRef>
          </c:val>
        </c:ser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auto val="1"/>
        <c:lblOffset val="100"/>
        <c:noMultiLvlLbl val="0"/>
      </c:catAx>
      <c:valAx>
        <c:axId val="2147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 3'!$D$24</c:f>
              <c:strCache>
                <c:ptCount val="1"/>
                <c:pt idx="0">
                  <c:v>Garantía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3'!$E$24:$O$24</c:f>
              <c:numCache/>
            </c:numRef>
          </c:val>
          <c:smooth val="0"/>
        </c:ser>
        <c:ser>
          <c:idx val="1"/>
          <c:order val="1"/>
          <c:tx>
            <c:strRef>
              <c:f>'Gráfica 3'!$D$25</c:f>
              <c:strCache>
                <c:ptCount val="1"/>
                <c:pt idx="0">
                  <c:v>Precio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3'!$E$25:$O$25</c:f>
              <c:numCache/>
            </c:numRef>
          </c:val>
          <c:smooth val="0"/>
        </c:ser>
        <c:ser>
          <c:idx val="2"/>
          <c:order val="2"/>
          <c:tx>
            <c:strRef>
              <c:f>'Gráfica 3'!$D$26</c:f>
              <c:strCache>
                <c:ptCount val="1"/>
                <c:pt idx="0">
                  <c:v>Reconocimiento social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3'!$E$23:$O$23</c:f>
              <c:strCache/>
            </c:strRef>
          </c:cat>
          <c:val>
            <c:numRef>
              <c:f>'Gráfica 3'!$E$26:$O$26</c:f>
              <c:numCache/>
            </c:numRef>
          </c:val>
          <c:smooth val="0"/>
        </c:ser>
        <c:axId val="59016197"/>
        <c:axId val="61383726"/>
      </c:line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auto val="1"/>
        <c:lblOffset val="100"/>
        <c:noMultiLvlLbl val="0"/>
      </c:catAx>
      <c:valAx>
        <c:axId val="61383726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59016197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Calibri"/>
                <a:ea typeface="Calibri"/>
                <a:cs typeface="Calibri"/>
              </a:defRPr>
            </a:pPr>
          </a:p>
        </c:txPr>
      </c:dTable>
    </c:plotArea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'Gráfica 4'!$L$2</c:f>
              <c:strCache>
                <c:ptCount val="1"/>
                <c:pt idx="0">
                  <c:v>RENAULT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4'!$L$3:$L$6</c:f>
              <c:numCache/>
            </c:numRef>
          </c:yVal>
          <c:smooth val="0"/>
        </c:ser>
        <c:ser>
          <c:idx val="1"/>
          <c:order val="1"/>
          <c:tx>
            <c:strRef>
              <c:f>'Gráfica 4'!$K$2</c:f>
              <c:strCache>
                <c:ptCount val="1"/>
                <c:pt idx="0">
                  <c:v>NISSAN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4'!$K$3:$K$6</c:f>
              <c:numCache/>
            </c:numRef>
          </c:yVal>
          <c:smooth val="0"/>
        </c:ser>
        <c:ser>
          <c:idx val="2"/>
          <c:order val="2"/>
          <c:tx>
            <c:strRef>
              <c:f>'Gráfica 4'!$F$2</c:f>
              <c:strCache>
                <c:ptCount val="1"/>
                <c:pt idx="0">
                  <c:v>HONDA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'Gráfica 4'!$C$3:$C$6</c:f>
              <c:numCache/>
            </c:numRef>
          </c:xVal>
          <c:yVal>
            <c:numRef>
              <c:f>'Gráfica 4'!$F$3:$F$6</c:f>
              <c:numCache/>
            </c:numRef>
          </c:yVal>
          <c:smooth val="0"/>
        </c:ser>
        <c:axId val="15582623"/>
        <c:axId val="6025880"/>
      </c:scatterChart>
      <c:valAx>
        <c:axId val="1558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PESO RELATIVO</a:t>
                </a:r>
              </a:p>
            </c:rich>
          </c:tx>
          <c:layout>
            <c:manualLayout>
              <c:xMode val="edge"/>
              <c:yMode val="edge"/>
              <c:x val="0.8695"/>
              <c:y val="0.6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6025880"/>
        <c:crossesAt val="22.9"/>
        <c:crossBetween val="midCat"/>
        <c:dispUnits/>
      </c:valAx>
      <c:valAx>
        <c:axId val="6025880"/>
        <c:scaling>
          <c:orientation val="minMax"/>
          <c:max val="28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CALIFICACION DE DESEMPEÑO</a:t>
                </a:r>
              </a:p>
            </c:rich>
          </c:tx>
          <c:layout>
            <c:manualLayout>
              <c:xMode val="edge"/>
              <c:yMode val="edge"/>
              <c:x val="0.01125"/>
              <c:y val="0.2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crossAx val="15582623"/>
        <c:crossesAt val="5.4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'Tabla 5'!$G$2</c:f>
              <c:strCache>
                <c:ptCount val="1"/>
                <c:pt idx="0">
                  <c:v>DESVIACIÓN FRENTE A IDEAL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9050" cap="flat" cmpd="sng">
              <a:solidFill>
                <a:schemeClr val="bg1">
                  <a:lumMod val="85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5'!$B$3:$B$21</c:f>
              <c:strCache/>
            </c:strRef>
          </c:cat>
          <c:val>
            <c:numRef>
              <c:f>'Tabla 5'!$G$3:$G$21</c:f>
              <c:numCache/>
            </c:numRef>
          </c:val>
        </c:ser>
        <c:axId val="54232921"/>
        <c:axId val="18334242"/>
      </c:area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shade val="95000"/>
                <a:satMod val="105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5423292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s-CO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57150</xdr:rowOff>
    </xdr:from>
    <xdr:to>
      <xdr:col>11</xdr:col>
      <xdr:colOff>638175</xdr:colOff>
      <xdr:row>18</xdr:row>
      <xdr:rowOff>133350</xdr:rowOff>
    </xdr:to>
    <xdr:graphicFrame macro="">
      <xdr:nvGraphicFramePr>
        <xdr:cNvPr id="3" name="2 Gráfico"/>
        <xdr:cNvGraphicFramePr/>
      </xdr:nvGraphicFramePr>
      <xdr:xfrm>
        <a:off x="4314825" y="247650"/>
        <a:ext cx="5762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12</xdr:row>
      <xdr:rowOff>57150</xdr:rowOff>
    </xdr:from>
    <xdr:to>
      <xdr:col>12</xdr:col>
      <xdr:colOff>561975</xdr:colOff>
      <xdr:row>26</xdr:row>
      <xdr:rowOff>133350</xdr:rowOff>
    </xdr:to>
    <xdr:graphicFrame macro="">
      <xdr:nvGraphicFramePr>
        <xdr:cNvPr id="2" name="1 Gráfico"/>
        <xdr:cNvGraphicFramePr/>
      </xdr:nvGraphicFramePr>
      <xdr:xfrm>
        <a:off x="5133975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27</xdr:row>
      <xdr:rowOff>57150</xdr:rowOff>
    </xdr:from>
    <xdr:to>
      <xdr:col>17</xdr:col>
      <xdr:colOff>714375</xdr:colOff>
      <xdr:row>41</xdr:row>
      <xdr:rowOff>133350</xdr:rowOff>
    </xdr:to>
    <xdr:graphicFrame macro="">
      <xdr:nvGraphicFramePr>
        <xdr:cNvPr id="2" name="1 Gráfico"/>
        <xdr:cNvGraphicFramePr/>
      </xdr:nvGraphicFramePr>
      <xdr:xfrm>
        <a:off x="819150" y="7115175"/>
        <a:ext cx="9639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0.05675</cdr:y>
    </cdr:from>
    <cdr:to>
      <cdr:x>0.8535</cdr:x>
      <cdr:y>0.1275</cdr:y>
    </cdr:to>
    <cdr:sp macro="" textlink="">
      <cdr:nvSpPr>
        <cdr:cNvPr id="2" name="1 CuadroTexto"/>
        <cdr:cNvSpPr txBox="1"/>
      </cdr:nvSpPr>
      <cdr:spPr>
        <a:xfrm>
          <a:off x="5829300" y="228600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Comodidad</a:t>
          </a:r>
        </a:p>
      </cdr:txBody>
    </cdr:sp>
  </cdr:relSizeAnchor>
  <cdr:relSizeAnchor xmlns:cdr="http://schemas.openxmlformats.org/drawingml/2006/chartDrawing">
    <cdr:from>
      <cdr:x>0.70075</cdr:x>
      <cdr:y>0.8335</cdr:y>
    </cdr:from>
    <cdr:to>
      <cdr:x>0.81225</cdr:x>
      <cdr:y>0.90425</cdr:y>
    </cdr:to>
    <cdr:sp macro="" textlink="">
      <cdr:nvSpPr>
        <cdr:cNvPr id="3" name="1 CuadroTexto"/>
        <cdr:cNvSpPr txBox="1"/>
      </cdr:nvSpPr>
      <cdr:spPr>
        <a:xfrm>
          <a:off x="5505450" y="3476625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Consumo </a:t>
          </a:r>
        </a:p>
      </cdr:txBody>
    </cdr:sp>
  </cdr:relSizeAnchor>
  <cdr:relSizeAnchor xmlns:cdr="http://schemas.openxmlformats.org/drawingml/2006/chartDrawing">
    <cdr:from>
      <cdr:x>0.426</cdr:x>
      <cdr:y>0.321</cdr:y>
    </cdr:from>
    <cdr:to>
      <cdr:x>0.5095</cdr:x>
      <cdr:y>0.39175</cdr:y>
    </cdr:to>
    <cdr:sp macro="" textlink="">
      <cdr:nvSpPr>
        <cdr:cNvPr id="4" name="1 CuadroTexto"/>
        <cdr:cNvSpPr txBox="1"/>
      </cdr:nvSpPr>
      <cdr:spPr>
        <a:xfrm>
          <a:off x="3343275" y="1333500"/>
          <a:ext cx="657225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Diseño</a:t>
          </a:r>
        </a:p>
      </cdr:txBody>
    </cdr:sp>
  </cdr:relSizeAnchor>
  <cdr:relSizeAnchor xmlns:cdr="http://schemas.openxmlformats.org/drawingml/2006/chartDrawing">
    <cdr:from>
      <cdr:x>0.115</cdr:x>
      <cdr:y>0.83825</cdr:y>
    </cdr:from>
    <cdr:to>
      <cdr:x>0.22625</cdr:x>
      <cdr:y>0.90875</cdr:y>
    </cdr:to>
    <cdr:sp macro="" textlink="">
      <cdr:nvSpPr>
        <cdr:cNvPr id="5" name="1 CuadroTexto"/>
        <cdr:cNvSpPr txBox="1"/>
      </cdr:nvSpPr>
      <cdr:spPr>
        <a:xfrm>
          <a:off x="895350" y="3495675"/>
          <a:ext cx="876300" cy="295275"/>
        </a:xfrm>
        <a:prstGeom prst="rect">
          <a:avLst/>
        </a:prstGeom>
        <a:solidFill>
          <a:srgbClr val="FAC090">
            <a:alpha val="24000"/>
          </a:srgbClr>
        </a:solidFill>
        <a:ln>
          <a:solidFill>
            <a:sysClr val="windowText" lastClr="000000"/>
          </a:solidFill>
          <a:headEnd type="none"/>
          <a:tailEnd type="none"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s-CO" sz="1100"/>
            <a:t>Novedad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28575</xdr:rowOff>
    </xdr:from>
    <xdr:to>
      <xdr:col>16</xdr:col>
      <xdr:colOff>428625</xdr:colOff>
      <xdr:row>31</xdr:row>
      <xdr:rowOff>19050</xdr:rowOff>
    </xdr:to>
    <xdr:graphicFrame macro="">
      <xdr:nvGraphicFramePr>
        <xdr:cNvPr id="3" name="2 Gráfico"/>
        <xdr:cNvGraphicFramePr/>
      </xdr:nvGraphicFramePr>
      <xdr:xfrm>
        <a:off x="666750" y="2914650"/>
        <a:ext cx="78676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104775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1524000" y="485775"/>
        <a:ext cx="7172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%20Restrepo\Documents\Eafit\Maestria\Investigaci&#243;n%20de%20valor%20percibido\Articulo%20Cuantitativo\EAFIT_VPC_SUV_ENCUESTAS_12%200CTUBRE%202%20-%20DATOS%20FALTANTES%20EN%20BLAN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20 P.R. ATRIBUTOS"/>
      <sheetName val="Modelos e índice"/>
      <sheetName val="P 24 SUB1, SUV2, SUV3"/>
      <sheetName val="P 24 CHEVROLET"/>
      <sheetName val="P 24 DODGE"/>
      <sheetName val="TABLA RESUMEN MARCAS"/>
      <sheetName val="P 24 FORD"/>
      <sheetName val="P 24 HONDA"/>
      <sheetName val="P 24 Hyundai"/>
      <sheetName val="P 24 JEEP"/>
      <sheetName val="P 24 KIA"/>
      <sheetName val="P 24 MAZDA"/>
      <sheetName val="P 24 MITSUBISHI"/>
      <sheetName val="P 24 NISSAN"/>
      <sheetName val="P 24 RANGE ROVER"/>
      <sheetName val="p 24 RENAULT"/>
      <sheetName val="P 24 SSANG YONG"/>
      <sheetName val="P 24 TOYOTA"/>
      <sheetName val="P 24 VOLKSWAGEN"/>
      <sheetName val="TABLA RESUMEN MARCAS (2)"/>
      <sheetName val="SCA_HID"/>
      <sheetName val="Gráfico2"/>
      <sheetName val="PERCEPCION DE LA OFERA"/>
      <sheetName val="Gráfico1"/>
      <sheetName val="SCA"/>
      <sheetName val="ANALISIS GRAFICO"/>
      <sheetName val="Paretto Marcas"/>
      <sheetName val="P 24 Paretto Modelos"/>
      <sheetName val="p 24 FORTUNER URBANA"/>
      <sheetName val="P 24 CAPTIVA"/>
      <sheetName val="P 24 SPORTAGE"/>
      <sheetName val="P 24 TUCSON"/>
      <sheetName val="P 24 GRAND VITARA"/>
      <sheetName val="P 24 SORENTO"/>
      <sheetName val="P 24 EDGE"/>
      <sheetName val="P 24 4RUNNER"/>
      <sheetName val="P 24 KOLEOS"/>
      <sheetName val="P 24 NATIVA"/>
      <sheetName val="P24 CX-9"/>
      <sheetName val="P 24 CRV"/>
      <sheetName val="P 24 RAV4"/>
      <sheetName val="P 24 CX-7"/>
      <sheetName val="P 24 DUSTER"/>
      <sheetName val="P 24 QASHQAI"/>
      <sheetName val="P 24 ESCAPE"/>
      <sheetName val="P 24 X-TRAIL"/>
      <sheetName val="P 24 SANTA FE"/>
      <sheetName val="P 24 ECOSPORT"/>
      <sheetName val="P 24 JOURNEY"/>
      <sheetName val="P 24 TIGUAN TREND"/>
      <sheetName val="P 24 REXTON"/>
      <sheetName val="P 24 VERACRUZ"/>
      <sheetName val="P 24 CROSSFOX"/>
      <sheetName val="P24 T Próxima compra "/>
      <sheetName val="P 24 v.s. P 24 T"/>
      <sheetName val="TABLA RESUMEN MODELOS"/>
      <sheetName val="Marcapróx. comp vs mejor cali"/>
      <sheetName val="P 1"/>
      <sheetName val="P1 a"/>
      <sheetName val="P2"/>
      <sheetName val="P 3"/>
      <sheetName val="P 4"/>
      <sheetName val="EAFIT_VPC_SUV_TOTAL ENCUESTAS"/>
      <sheetName val="P 5"/>
      <sheetName val="V1 P 6"/>
      <sheetName val="V1 P 7"/>
      <sheetName val="V1 P 8"/>
      <sheetName val="V1 P 9"/>
      <sheetName val="V1 P 10 ABIERTA"/>
      <sheetName val="V2 P 11"/>
      <sheetName val="V2 P 12"/>
      <sheetName val="V 2 P 13"/>
      <sheetName val="V 2 P 14"/>
      <sheetName val="V 2 P 15"/>
      <sheetName val="Hoja1"/>
      <sheetName val="P 16"/>
      <sheetName val="P 17"/>
      <sheetName val="P 18"/>
      <sheetName val="P 19"/>
      <sheetName val="P19 xq autos"/>
      <sheetName val="P19 xq SUV"/>
      <sheetName val="P19 xq campero"/>
      <sheetName val="P21 1a. mención ToM Mod."/>
      <sheetName val="P23"/>
      <sheetName val="P25 Estrato"/>
      <sheetName val="P26 Estudio"/>
      <sheetName val="P27 Estado civil"/>
      <sheetName val="P28 Actividad principal"/>
      <sheetName val="P29 Edad"/>
      <sheetName val="P30 Edad de hij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28.17634130880535</v>
          </cell>
          <cell r="Q5">
            <v>25.852030147980237</v>
          </cell>
        </row>
        <row r="6">
          <cell r="E6">
            <v>28.173847402851205</v>
          </cell>
          <cell r="Q6">
            <v>26.372212226057652</v>
          </cell>
        </row>
        <row r="7">
          <cell r="E7">
            <v>27.749116034969028</v>
          </cell>
          <cell r="Q7">
            <v>25.06694853007143</v>
          </cell>
        </row>
        <row r="8">
          <cell r="E8">
            <v>27.72551984786446</v>
          </cell>
          <cell r="Q8">
            <v>25.30651720498182</v>
          </cell>
        </row>
        <row r="9">
          <cell r="E9">
            <v>27.552575906234615</v>
          </cell>
          <cell r="Q9">
            <v>20.82122073463177</v>
          </cell>
        </row>
        <row r="10">
          <cell r="E10">
            <v>27.489557976818805</v>
          </cell>
          <cell r="Q10">
            <v>20.680380746964364</v>
          </cell>
        </row>
        <row r="11">
          <cell r="E11">
            <v>27.274135296977526</v>
          </cell>
          <cell r="Q11">
            <v>21.536662917515205</v>
          </cell>
        </row>
        <row r="12">
          <cell r="E12">
            <v>26.785509142072826</v>
          </cell>
          <cell r="Q12">
            <v>23.985516329300687</v>
          </cell>
        </row>
        <row r="13">
          <cell r="E13">
            <v>26.72629355721194</v>
          </cell>
          <cell r="Q13">
            <v>23.28723013660566</v>
          </cell>
        </row>
        <row r="14">
          <cell r="E14">
            <v>26.677065785222332</v>
          </cell>
          <cell r="Q14">
            <v>21.6275253571236</v>
          </cell>
        </row>
        <row r="15">
          <cell r="E15">
            <v>26.592902866845314</v>
          </cell>
          <cell r="Q15">
            <v>24.216380955227816</v>
          </cell>
        </row>
        <row r="16">
          <cell r="E16">
            <v>26.510174066273887</v>
          </cell>
          <cell r="Q16">
            <v>24.036149979727725</v>
          </cell>
        </row>
        <row r="17">
          <cell r="E17">
            <v>26.3443374099165</v>
          </cell>
          <cell r="Q17">
            <v>23.0862441131718</v>
          </cell>
        </row>
        <row r="18">
          <cell r="E18">
            <v>26.207240595644468</v>
          </cell>
          <cell r="Q18">
            <v>19.94578807586849</v>
          </cell>
        </row>
        <row r="19">
          <cell r="E19">
            <v>26.05818596568235</v>
          </cell>
          <cell r="Q19">
            <v>22.50476216273287</v>
          </cell>
        </row>
        <row r="20">
          <cell r="E20">
            <v>24.77110098529075</v>
          </cell>
          <cell r="Q20">
            <v>21.465850306524413</v>
          </cell>
        </row>
        <row r="21">
          <cell r="E21">
            <v>24.71415161456003</v>
          </cell>
          <cell r="Q21">
            <v>21.239139157089696</v>
          </cell>
        </row>
        <row r="22">
          <cell r="E22">
            <v>22.775450161798002</v>
          </cell>
          <cell r="Q22">
            <v>18.461225649420626</v>
          </cell>
        </row>
        <row r="23">
          <cell r="E23">
            <v>21.69649407496065</v>
          </cell>
          <cell r="Q23">
            <v>18.80278964396987</v>
          </cell>
        </row>
        <row r="26">
          <cell r="Q26">
            <v>22.50476216273287</v>
          </cell>
        </row>
        <row r="71">
          <cell r="C71" t="str">
            <v>VPC</v>
          </cell>
        </row>
        <row r="72">
          <cell r="B72" t="str">
            <v>HONDA</v>
          </cell>
          <cell r="C72">
            <v>414.35587435496035</v>
          </cell>
        </row>
        <row r="73">
          <cell r="B73" t="str">
            <v>FORD</v>
          </cell>
          <cell r="C73">
            <v>420.88432615945953</v>
          </cell>
        </row>
        <row r="74">
          <cell r="B74" t="str">
            <v>MITSUBISHI</v>
          </cell>
          <cell r="C74">
            <v>421.9176867576838</v>
          </cell>
        </row>
        <row r="75">
          <cell r="B75" t="str">
            <v>VOLKSWAGEN</v>
          </cell>
          <cell r="C75">
            <v>423.58250289332545</v>
          </cell>
        </row>
        <row r="76">
          <cell r="B76" t="str">
            <v>KIA</v>
          </cell>
          <cell r="C76">
            <v>424.9132697007372</v>
          </cell>
        </row>
        <row r="77">
          <cell r="B77" t="str">
            <v>NISSAN</v>
          </cell>
          <cell r="C77">
            <v>426.2750380919828</v>
          </cell>
        </row>
        <row r="78">
          <cell r="B78" t="str">
            <v>HYUNDAI</v>
          </cell>
          <cell r="C78">
            <v>426.8630543656649</v>
          </cell>
        </row>
        <row r="79">
          <cell r="B79" t="str">
            <v>CHEVROLET</v>
          </cell>
          <cell r="C79">
            <v>435.0922458453243</v>
          </cell>
        </row>
        <row r="80">
          <cell r="B80" t="str">
            <v>TOYOTA</v>
          </cell>
          <cell r="C80">
            <v>435.39984636711387</v>
          </cell>
        </row>
        <row r="81">
          <cell r="B81" t="str">
            <v>MAZDA</v>
          </cell>
          <cell r="C81">
            <v>440.4737438617836</v>
          </cell>
        </row>
        <row r="82">
          <cell r="B82" t="str">
            <v>RENAULT</v>
          </cell>
          <cell r="C82">
            <v>441.4827297265872</v>
          </cell>
        </row>
      </sheetData>
      <sheetData sheetId="20" refreshError="1"/>
      <sheetData sheetId="21" refreshError="1"/>
      <sheetData sheetId="22">
        <row r="2">
          <cell r="H2" t="str">
            <v>DESVIACIÓN FRENTE AL UMBRAL</v>
          </cell>
        </row>
        <row r="3">
          <cell r="B3" t="str">
            <v>Garantía</v>
          </cell>
          <cell r="G3">
            <v>-2.3243111608251112</v>
          </cell>
        </row>
        <row r="4">
          <cell r="B4" t="str">
            <v>Comodidad/ Confort</v>
          </cell>
          <cell r="G4">
            <v>-1.8016351767935532</v>
          </cell>
        </row>
        <row r="5">
          <cell r="B5" t="str">
            <v>Mecanismos de seguridad para reducir riesgos o lesiones en caso de accidentes</v>
          </cell>
          <cell r="G5">
            <v>-2.682167504897599</v>
          </cell>
        </row>
        <row r="6">
          <cell r="B6" t="str">
            <v>Desempeño/ Potencia/ Fuerza</v>
          </cell>
          <cell r="G6">
            <v>-2.419002642882642</v>
          </cell>
        </row>
        <row r="7">
          <cell r="B7" t="str">
            <v>Rendimiento de consumo de gasolina</v>
          </cell>
          <cell r="G7">
            <v>-6.731355171602846</v>
          </cell>
        </row>
        <row r="8">
          <cell r="B8" t="str">
            <v>Precio</v>
          </cell>
          <cell r="G8">
            <v>-6.809177229854441</v>
          </cell>
        </row>
        <row r="9">
          <cell r="B9" t="str">
            <v>Costo de mantenimiento, sin incluir el consumo de la gasolina</v>
          </cell>
          <cell r="G9">
            <v>-5.7374723794623215</v>
          </cell>
        </row>
        <row r="10">
          <cell r="B10" t="str">
            <v>Concesionario/ Asesoría/ Atención</v>
          </cell>
          <cell r="G10">
            <v>-2.799992812772139</v>
          </cell>
        </row>
        <row r="11">
          <cell r="B11" t="str">
            <v>Red de talleres</v>
          </cell>
          <cell r="G11">
            <v>-3.439063420606278</v>
          </cell>
        </row>
        <row r="12">
          <cell r="B12" t="str">
            <v>Facilidad de reventa</v>
          </cell>
          <cell r="G12">
            <v>-5.049540428098734</v>
          </cell>
        </row>
        <row r="13">
          <cell r="B13" t="str">
            <v>Diseño/ Estética</v>
          </cell>
          <cell r="G13">
            <v>-2.3765219116174983</v>
          </cell>
        </row>
        <row r="14">
          <cell r="B14" t="str">
            <v>Marca</v>
          </cell>
          <cell r="G14">
            <v>-2.4740240865461622</v>
          </cell>
        </row>
        <row r="15">
          <cell r="B15" t="str">
            <v>Innovación en tecnología/ Accesorios</v>
          </cell>
          <cell r="G15">
            <v>-3.258093296744697</v>
          </cell>
        </row>
        <row r="16">
          <cell r="B16" t="str">
            <v>Precio de reventa</v>
          </cell>
          <cell r="G16">
            <v>-6.261452519775979</v>
          </cell>
        </row>
        <row r="17">
          <cell r="B17" t="str">
            <v>Servicio post-venta del concesionario</v>
          </cell>
          <cell r="G17">
            <v>-3.553423802949478</v>
          </cell>
        </row>
        <row r="18">
          <cell r="B18" t="str">
            <v>Origen de ensamble</v>
          </cell>
          <cell r="G18">
            <v>-3.3052506787663383</v>
          </cell>
        </row>
        <row r="19">
          <cell r="B19" t="str">
            <v>Novedad del modelo</v>
          </cell>
          <cell r="G19">
            <v>-3.475012457470335</v>
          </cell>
        </row>
        <row r="20">
          <cell r="B20" t="str">
            <v>Prueba de ruta</v>
          </cell>
          <cell r="G20">
            <v>-4.3142245123773755</v>
          </cell>
        </row>
        <row r="21">
          <cell r="B21" t="str">
            <v>Reconocimiento social/ estatus</v>
          </cell>
          <cell r="G21">
            <v>-2.8937044309907805</v>
          </cell>
        </row>
      </sheetData>
      <sheetData sheetId="23" refreshError="1"/>
      <sheetData sheetId="24" refreshError="1"/>
      <sheetData sheetId="25">
        <row r="4">
          <cell r="G4" t="str">
            <v>HONDA</v>
          </cell>
          <cell r="L4" t="str">
            <v>NISSAN</v>
          </cell>
          <cell r="M4" t="str">
            <v>RENAULT</v>
          </cell>
        </row>
        <row r="5">
          <cell r="D5">
            <v>5.634769480570241</v>
          </cell>
          <cell r="G5">
            <v>25.826026785946937</v>
          </cell>
          <cell r="L5">
            <v>26.060808847637364</v>
          </cell>
          <cell r="M5">
            <v>26.793903856589104</v>
          </cell>
        </row>
        <row r="6">
          <cell r="D6">
            <v>5.510515181246923</v>
          </cell>
          <cell r="G6">
            <v>21.254844270523847</v>
          </cell>
          <cell r="L6">
            <v>20.797750845351292</v>
          </cell>
          <cell r="M6">
            <v>21.919604832071094</v>
          </cell>
        </row>
        <row r="7">
          <cell r="D7">
            <v>5.318580573369063</v>
          </cell>
          <cell r="G7">
            <v>23.933612580160784</v>
          </cell>
          <cell r="L7">
            <v>23.46432605898116</v>
          </cell>
          <cell r="M7">
            <v>24.402899101340406</v>
          </cell>
        </row>
        <row r="8">
          <cell r="D8">
            <v>4.942830322912006</v>
          </cell>
          <cell r="G8">
            <v>20.41603829028872</v>
          </cell>
          <cell r="L8">
            <v>20.969583188111542</v>
          </cell>
          <cell r="M8">
            <v>21.486180791433824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ndres%20Restrepo/Documents/Eafit/Maestria/Investigaci&#243;n%20de%20valor%20percibido/Articulo%20Cuantitativo/EAFIT_VPC_SUV_ENCUESTAS_12%200CTUBRE%202%20-%20DATOS%20FALTANTES%20EN%20BLANCO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aby" refreshedDate="41232.31870462963" createdVersion="3" refreshedVersion="3" minRefreshableVersion="3" recordCount="751">
  <cacheSource type="worksheet">
    <worksheetSource ref="B1:B1048576" sheet="P 24 SUB1, SUV2, SUV3" r:id="rId2"/>
  </cacheSource>
  <cacheFields count="1">
    <cacheField name="MARCA" numFmtId="0">
      <sharedItems containsBlank="1" count="19">
        <s v="SSANG YONG"/>
        <s v="TOYOTA"/>
        <s v="MITSUBISHI"/>
        <s v="CHEVROLET"/>
        <s v="KIA "/>
        <s v="VOLKSWAGEN"/>
        <s v="HONDA"/>
        <s v="MAZDA"/>
        <s v="RENAULT"/>
        <s v="FORD"/>
        <s v="RANGE ROVER "/>
        <s v="JEPP"/>
        <s v="DODGE"/>
        <s v="AUDI"/>
        <s v="NISSAN"/>
        <s v="HYUNDAI"/>
        <s v="DAIHATSU"/>
        <s v="BMW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1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1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7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8"/>
  </r>
  <r>
    <x v="1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7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1" cacheId="5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3" updatedVersion="3" indent="0" multipleFieldFilters="0" showMemberPropertyTips="1">
  <location ref="A3:B23" firstHeaderRow="1" firstDataRow="1" firstDataCol="1"/>
  <pivotFields count="1">
    <pivotField axis="axisRow" dataField="1" showAll="0">
      <items count="20">
        <item x="13"/>
        <item x="17"/>
        <item x="3"/>
        <item x="16"/>
        <item x="12"/>
        <item x="9"/>
        <item x="6"/>
        <item x="15"/>
        <item n="JEEP" x="11"/>
        <item x="4"/>
        <item x="7"/>
        <item x="2"/>
        <item x="14"/>
        <item x="10"/>
        <item x="8"/>
        <item x="0"/>
        <item x="1"/>
        <item x="5"/>
        <item x="18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uenta de MARCA" fld="0" subtotal="count" baseField="0" baseItem="0"/>
  </dataFields>
  <formats count="2">
    <format dxfId="0">
      <pivotArea outline="0" fieldPosition="0" collapsedLevelsAreSubtotals="1">
        <references count="1"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9">
      <selection activeCell="B1" sqref="B1:P20"/>
    </sheetView>
  </sheetViews>
  <sheetFormatPr defaultColWidth="11.421875" defaultRowHeight="15"/>
  <cols>
    <col min="1" max="1" width="7.28125" style="0" customWidth="1"/>
    <col min="5" max="16" width="4.8515625" style="0" bestFit="1" customWidth="1"/>
  </cols>
  <sheetData>
    <row r="1" spans="1:16" ht="54.75">
      <c r="A1" s="1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</row>
    <row r="2" spans="1:16" ht="15">
      <c r="A2" s="5"/>
      <c r="B2" s="6" t="s">
        <v>15</v>
      </c>
      <c r="C2" s="7" t="s">
        <v>16</v>
      </c>
      <c r="D2" s="8">
        <v>5.63526826176107</v>
      </c>
      <c r="E2" s="9">
        <f>5*D2</f>
        <v>28.17634130880535</v>
      </c>
      <c r="F2" s="9">
        <v>26.2188270705094</v>
      </c>
      <c r="G2" s="9">
        <v>24.936062058292734</v>
      </c>
      <c r="H2" s="9">
        <v>25.61485573527759</v>
      </c>
      <c r="I2" s="9">
        <v>25.402055395322975</v>
      </c>
      <c r="J2" s="9">
        <v>25.497279348295987</v>
      </c>
      <c r="K2" s="9">
        <v>26.15342449689112</v>
      </c>
      <c r="L2" s="9">
        <v>25.515242407418175</v>
      </c>
      <c r="M2" s="9">
        <v>24.956188016370454</v>
      </c>
      <c r="N2" s="9">
        <v>26.58376549569896</v>
      </c>
      <c r="O2" s="9">
        <v>26.37490309398009</v>
      </c>
      <c r="P2" s="9">
        <v>27.11972850972515</v>
      </c>
    </row>
    <row r="3" spans="1:16" ht="22.5">
      <c r="A3" s="5"/>
      <c r="B3" s="6" t="s">
        <v>17</v>
      </c>
      <c r="C3" s="7" t="s">
        <v>16</v>
      </c>
      <c r="D3" s="8">
        <v>5.634769480570241</v>
      </c>
      <c r="E3" s="9">
        <f aca="true" t="shared" si="0" ref="E3:E21">5*D3</f>
        <v>28.173847402851205</v>
      </c>
      <c r="F3" s="9">
        <v>26.62704793759663</v>
      </c>
      <c r="G3" s="9">
        <v>26.359260620972652</v>
      </c>
      <c r="H3" s="9">
        <v>25.826026785946937</v>
      </c>
      <c r="I3" s="9">
        <v>26.2480401120234</v>
      </c>
      <c r="J3" s="9">
        <v>26.2480401120234</v>
      </c>
      <c r="K3" s="9">
        <v>26.855071566973063</v>
      </c>
      <c r="L3" s="9">
        <v>26.060808847637364</v>
      </c>
      <c r="M3" s="9">
        <v>26.060808847637364</v>
      </c>
      <c r="N3" s="9">
        <v>26.793903856589104</v>
      </c>
      <c r="O3" s="9">
        <v>26.917446099751086</v>
      </c>
      <c r="P3" s="9">
        <v>26.097879699483222</v>
      </c>
    </row>
    <row r="4" spans="1:16" ht="78.75">
      <c r="A4" s="10"/>
      <c r="B4" s="6" t="s">
        <v>18</v>
      </c>
      <c r="C4" s="8" t="s">
        <v>16</v>
      </c>
      <c r="D4" s="8">
        <v>5.549823206993805</v>
      </c>
      <c r="E4" s="9">
        <f t="shared" si="0"/>
        <v>27.749116034969028</v>
      </c>
      <c r="F4" s="9">
        <v>25.231670456538847</v>
      </c>
      <c r="G4" s="9">
        <v>24.853556100885303</v>
      </c>
      <c r="H4" s="9">
        <v>24.536060494077876</v>
      </c>
      <c r="I4" s="9">
        <v>24.755132462775</v>
      </c>
      <c r="J4" s="9">
        <v>25.25169559182181</v>
      </c>
      <c r="K4" s="9">
        <v>26.207498477470747</v>
      </c>
      <c r="L4" s="9">
        <v>24.618446533587907</v>
      </c>
      <c r="M4" s="9">
        <v>24.974204431472124</v>
      </c>
      <c r="N4" s="9">
        <v>25.85981451769454</v>
      </c>
      <c r="O4" s="9">
        <v>25.090797355988798</v>
      </c>
      <c r="P4" s="9">
        <v>24.357557408472815</v>
      </c>
    </row>
    <row r="5" spans="1:16" ht="33.75">
      <c r="A5" s="10"/>
      <c r="B5" s="6" t="s">
        <v>19</v>
      </c>
      <c r="C5" s="7" t="s">
        <v>16</v>
      </c>
      <c r="D5" s="8">
        <v>5.545103969572892</v>
      </c>
      <c r="E5" s="9">
        <f t="shared" si="0"/>
        <v>27.72551984786446</v>
      </c>
      <c r="F5" s="9">
        <v>25.821140706799024</v>
      </c>
      <c r="G5" s="9">
        <v>25.379514322275927</v>
      </c>
      <c r="H5" s="9">
        <v>23.843947069163438</v>
      </c>
      <c r="I5" s="9">
        <v>25.308423245742944</v>
      </c>
      <c r="J5" s="9">
        <v>25.029983195988752</v>
      </c>
      <c r="K5" s="9">
        <v>25.533269441289132</v>
      </c>
      <c r="L5" s="9">
        <v>25.734969704940863</v>
      </c>
      <c r="M5" s="9">
        <v>24.259829866881404</v>
      </c>
      <c r="N5" s="9">
        <v>25.992674857372933</v>
      </c>
      <c r="O5" s="9">
        <v>26.51496898126756</v>
      </c>
      <c r="P5" s="9">
        <v>24.952967863078015</v>
      </c>
    </row>
    <row r="6" spans="1:16" ht="45">
      <c r="A6" s="10"/>
      <c r="B6" s="6" t="s">
        <v>20</v>
      </c>
      <c r="C6" s="7" t="s">
        <v>21</v>
      </c>
      <c r="D6" s="8">
        <v>5.510515181246923</v>
      </c>
      <c r="E6" s="9">
        <f t="shared" si="0"/>
        <v>27.552575906234615</v>
      </c>
      <c r="F6" s="9">
        <v>21.045478192208993</v>
      </c>
      <c r="G6" s="9">
        <v>17.220359941396634</v>
      </c>
      <c r="H6" s="9">
        <v>21.254844270523847</v>
      </c>
      <c r="I6" s="9">
        <v>21.01343122448827</v>
      </c>
      <c r="J6" s="9">
        <v>21.06438867670195</v>
      </c>
      <c r="K6" s="9">
        <v>22.3399264104605</v>
      </c>
      <c r="L6" s="9">
        <v>20.591925150975346</v>
      </c>
      <c r="M6" s="9">
        <v>20.797750845351292</v>
      </c>
      <c r="N6" s="9">
        <v>21.919604832071094</v>
      </c>
      <c r="O6" s="9">
        <v>20.049797544075343</v>
      </c>
      <c r="P6" s="9">
        <v>21.735920992696197</v>
      </c>
    </row>
    <row r="7" spans="1:16" ht="15">
      <c r="A7" s="10"/>
      <c r="B7" s="6" t="s">
        <v>22</v>
      </c>
      <c r="C7" s="7" t="s">
        <v>21</v>
      </c>
      <c r="D7" s="8">
        <v>5.497911595363761</v>
      </c>
      <c r="E7" s="9">
        <f t="shared" si="0"/>
        <v>27.489557976818805</v>
      </c>
      <c r="F7" s="9">
        <v>21.515865570317796</v>
      </c>
      <c r="G7" s="9">
        <v>20.040774525035644</v>
      </c>
      <c r="H7" s="9">
        <v>19.700849883386812</v>
      </c>
      <c r="I7" s="9">
        <v>20.878145298849724</v>
      </c>
      <c r="J7" s="9">
        <v>21.063427540679342</v>
      </c>
      <c r="K7" s="9">
        <v>20.19425220604766</v>
      </c>
      <c r="L7" s="9">
        <v>20.722897551755715</v>
      </c>
      <c r="M7" s="9">
        <v>20.159009183000457</v>
      </c>
      <c r="N7" s="9">
        <v>21.88168814954777</v>
      </c>
      <c r="O7" s="9">
        <v>19.624995694709053</v>
      </c>
      <c r="P7" s="9">
        <v>21.702282613278005</v>
      </c>
    </row>
    <row r="8" spans="1:16" ht="56.25">
      <c r="A8" s="10"/>
      <c r="B8" s="6" t="s">
        <v>23</v>
      </c>
      <c r="C8" s="7" t="s">
        <v>21</v>
      </c>
      <c r="D8" s="8">
        <v>5.454827059395505</v>
      </c>
      <c r="E8" s="9">
        <f t="shared" si="0"/>
        <v>27.274135296977526</v>
      </c>
      <c r="F8" s="9">
        <v>21.262693231521254</v>
      </c>
      <c r="G8" s="9">
        <v>21.021040863036337</v>
      </c>
      <c r="H8" s="9">
        <v>20.18286011976337</v>
      </c>
      <c r="I8" s="9">
        <v>21.66119730832418</v>
      </c>
      <c r="J8" s="9">
        <v>21.330816262113768</v>
      </c>
      <c r="K8" s="9">
        <v>22.879969054686704</v>
      </c>
      <c r="L8" s="9">
        <v>20.639886170685696</v>
      </c>
      <c r="M8" s="9">
        <v>21.81930823758202</v>
      </c>
      <c r="N8" s="9">
        <v>22.283548838381638</v>
      </c>
      <c r="O8" s="9">
        <v>21.36091940906139</v>
      </c>
      <c r="P8" s="9">
        <v>22.461052597510903</v>
      </c>
    </row>
    <row r="9" spans="1:16" ht="45">
      <c r="A9" s="10"/>
      <c r="B9" s="6" t="s">
        <v>24</v>
      </c>
      <c r="C9" s="7" t="s">
        <v>25</v>
      </c>
      <c r="D9" s="8">
        <v>5.3571018284145655</v>
      </c>
      <c r="E9" s="9">
        <f t="shared" si="0"/>
        <v>26.785509142072826</v>
      </c>
      <c r="F9" s="9">
        <v>25.03740222964281</v>
      </c>
      <c r="G9" s="9">
        <v>23.928388166918392</v>
      </c>
      <c r="H9" s="9">
        <v>23.13293971360835</v>
      </c>
      <c r="I9" s="9">
        <v>24.145777806332315</v>
      </c>
      <c r="J9" s="9">
        <v>23.57124804502409</v>
      </c>
      <c r="K9" s="9">
        <v>24.044666346139795</v>
      </c>
      <c r="L9" s="9">
        <v>23.41818799278367</v>
      </c>
      <c r="M9" s="9">
        <v>24.020553359665307</v>
      </c>
      <c r="N9" s="9">
        <v>25.145580010925514</v>
      </c>
      <c r="O9" s="9">
        <v>24.391910452781215</v>
      </c>
      <c r="P9" s="9">
        <v>23.004025498486076</v>
      </c>
    </row>
    <row r="10" spans="1:16" ht="22.5">
      <c r="A10" s="11"/>
      <c r="B10" s="6" t="s">
        <v>26</v>
      </c>
      <c r="C10" s="7" t="s">
        <v>25</v>
      </c>
      <c r="D10" s="8">
        <v>5.345258711442388</v>
      </c>
      <c r="E10" s="9">
        <f t="shared" si="0"/>
        <v>26.72629355721194</v>
      </c>
      <c r="F10" s="9">
        <v>24.246534361181965</v>
      </c>
      <c r="G10" s="9">
        <v>22.925220695741796</v>
      </c>
      <c r="H10" s="9">
        <v>21.381034845769552</v>
      </c>
      <c r="I10" s="9">
        <v>23.317722784697953</v>
      </c>
      <c r="J10" s="9">
        <v>22.653715491351072</v>
      </c>
      <c r="K10" s="9">
        <v>24.414830330642257</v>
      </c>
      <c r="L10" s="9">
        <v>22.908251620467375</v>
      </c>
      <c r="M10" s="9">
        <v>23.79502265093708</v>
      </c>
      <c r="N10" s="9">
        <v>24.695095246863833</v>
      </c>
      <c r="O10" s="9">
        <v>23.87840981750903</v>
      </c>
      <c r="P10" s="9">
        <v>21.943693657500333</v>
      </c>
    </row>
    <row r="11" spans="1:16" ht="22.5">
      <c r="A11" s="5"/>
      <c r="B11" s="6" t="s">
        <v>27</v>
      </c>
      <c r="C11" s="7" t="s">
        <v>25</v>
      </c>
      <c r="D11" s="8">
        <v>5.335413157044466</v>
      </c>
      <c r="E11" s="9">
        <f t="shared" si="0"/>
        <v>26.677065785222332</v>
      </c>
      <c r="F11" s="9">
        <v>22.221116335382998</v>
      </c>
      <c r="G11" s="9">
        <v>20.794430765916893</v>
      </c>
      <c r="H11" s="9">
        <v>20.32538345540749</v>
      </c>
      <c r="I11" s="9">
        <v>22.61578114329296</v>
      </c>
      <c r="J11" s="9">
        <v>21.15767286414185</v>
      </c>
      <c r="K11" s="9">
        <v>21.06084140938605</v>
      </c>
      <c r="L11" s="9">
        <v>21.63005333936946</v>
      </c>
      <c r="M11" s="9">
        <v>21.697346838647494</v>
      </c>
      <c r="N11" s="9">
        <v>23.120123680526017</v>
      </c>
      <c r="O11" s="9">
        <v>22.605303112741026</v>
      </c>
      <c r="P11" s="9">
        <v>20.674725983547308</v>
      </c>
    </row>
    <row r="12" spans="1:16" ht="22.5">
      <c r="A12" s="5"/>
      <c r="B12" s="6" t="s">
        <v>28</v>
      </c>
      <c r="C12" s="7" t="s">
        <v>25</v>
      </c>
      <c r="D12" s="8">
        <v>5.318580573369063</v>
      </c>
      <c r="E12" s="9">
        <f t="shared" si="0"/>
        <v>26.592902866845314</v>
      </c>
      <c r="F12" s="9">
        <v>23.958939154319683</v>
      </c>
      <c r="G12" s="9">
        <v>24.651198847996294</v>
      </c>
      <c r="H12" s="9">
        <v>23.933612580160784</v>
      </c>
      <c r="I12" s="9">
        <v>23.800648065826557</v>
      </c>
      <c r="J12" s="9">
        <v>24.640512529785784</v>
      </c>
      <c r="K12" s="9">
        <v>25.365538119144762</v>
      </c>
      <c r="L12" s="9">
        <v>23.40175452282388</v>
      </c>
      <c r="M12" s="9">
        <v>23.46432605898116</v>
      </c>
      <c r="N12" s="9">
        <v>24.402899101340406</v>
      </c>
      <c r="O12" s="9">
        <v>24.12733571362787</v>
      </c>
      <c r="P12" s="9">
        <v>24.63342581349882</v>
      </c>
    </row>
    <row r="13" spans="1:16" ht="15">
      <c r="A13" s="5"/>
      <c r="B13" s="6" t="s">
        <v>29</v>
      </c>
      <c r="C13" s="7" t="s">
        <v>25</v>
      </c>
      <c r="D13" s="8">
        <v>5.302034813254777</v>
      </c>
      <c r="E13" s="9">
        <f t="shared" si="0"/>
        <v>26.510174066273887</v>
      </c>
      <c r="F13" s="9">
        <v>24.45938701586402</v>
      </c>
      <c r="G13" s="9">
        <v>23.480439887271157</v>
      </c>
      <c r="H13" s="9">
        <v>23.4173204252086</v>
      </c>
      <c r="I13" s="9">
        <v>23.461504048652387</v>
      </c>
      <c r="J13" s="9">
        <v>23.527779483818072</v>
      </c>
      <c r="K13" s="9">
        <v>24.389360140971974</v>
      </c>
      <c r="L13" s="9">
        <v>23.726605789315126</v>
      </c>
      <c r="M13" s="9">
        <v>24.326983260816036</v>
      </c>
      <c r="N13" s="9">
        <v>24.223021793889473</v>
      </c>
      <c r="O13" s="9">
        <v>25.386564039623867</v>
      </c>
      <c r="P13" s="9">
        <v>23.998683891574252</v>
      </c>
    </row>
    <row r="14" spans="1:16" ht="33.75">
      <c r="A14" s="5"/>
      <c r="B14" s="6" t="s">
        <v>30</v>
      </c>
      <c r="C14" s="7" t="s">
        <v>25</v>
      </c>
      <c r="D14" s="8">
        <v>5.2688674819833</v>
      </c>
      <c r="E14" s="9">
        <f t="shared" si="0"/>
        <v>26.3443374099165</v>
      </c>
      <c r="F14" s="9">
        <v>23.377402322974447</v>
      </c>
      <c r="G14" s="9">
        <v>24.148975959090123</v>
      </c>
      <c r="H14" s="9">
        <v>21.95361450826375</v>
      </c>
      <c r="I14" s="9">
        <v>23.169507004106052</v>
      </c>
      <c r="J14" s="9">
        <v>22.323359594718713</v>
      </c>
      <c r="K14" s="9">
        <v>24.11520116753895</v>
      </c>
      <c r="L14" s="9">
        <v>22.392686798429025</v>
      </c>
      <c r="M14" s="9">
        <v>22.775104599540715</v>
      </c>
      <c r="N14" s="9">
        <v>24.4088350695961</v>
      </c>
      <c r="O14" s="9">
        <v>23.037668852258015</v>
      </c>
      <c r="P14" s="9">
        <v>22.24632936837393</v>
      </c>
    </row>
    <row r="15" spans="1:16" ht="22.5">
      <c r="A15" s="5"/>
      <c r="B15" s="6" t="s">
        <v>31</v>
      </c>
      <c r="C15" s="7" t="s">
        <v>25</v>
      </c>
      <c r="D15" s="8">
        <v>5.2414481191288935</v>
      </c>
      <c r="E15" s="9">
        <f t="shared" si="0"/>
        <v>26.207240595644468</v>
      </c>
      <c r="F15" s="9">
        <v>20.608421013847693</v>
      </c>
      <c r="G15" s="9">
        <v>19.52439424375513</v>
      </c>
      <c r="H15" s="9">
        <v>17.868573133393955</v>
      </c>
      <c r="I15" s="9">
        <v>19.948795080266684</v>
      </c>
      <c r="J15" s="9">
        <v>19.917502852689793</v>
      </c>
      <c r="K15" s="9">
        <v>20.816036815969035</v>
      </c>
      <c r="L15" s="9">
        <v>20.217014173782875</v>
      </c>
      <c r="M15" s="9">
        <v>19.393358040776906</v>
      </c>
      <c r="N15" s="9">
        <v>21.421570573831133</v>
      </c>
      <c r="O15" s="9">
        <v>20.263812817703666</v>
      </c>
      <c r="P15" s="9">
        <v>19.424190088536488</v>
      </c>
    </row>
    <row r="16" spans="1:16" ht="33.75">
      <c r="A16" s="5"/>
      <c r="B16" s="6" t="s">
        <v>32</v>
      </c>
      <c r="C16" s="8" t="s">
        <v>25</v>
      </c>
      <c r="D16" s="8">
        <v>5.21163719313647</v>
      </c>
      <c r="E16" s="9">
        <f t="shared" si="0"/>
        <v>26.05818596568235</v>
      </c>
      <c r="F16" s="9">
        <v>23.194649046376597</v>
      </c>
      <c r="G16" s="9">
        <v>22.019167141001585</v>
      </c>
      <c r="H16" s="9">
        <v>22.087414770911707</v>
      </c>
      <c r="I16" s="9">
        <v>21.888876211173177</v>
      </c>
      <c r="J16" s="9">
        <v>21.994875611711546</v>
      </c>
      <c r="K16" s="9">
        <v>23.377915409212164</v>
      </c>
      <c r="L16" s="9">
        <v>22.07281634740152</v>
      </c>
      <c r="M16" s="9">
        <v>22.863956718276125</v>
      </c>
      <c r="N16" s="9">
        <v>22.62613220434858</v>
      </c>
      <c r="O16" s="9">
        <v>23.132354559009244</v>
      </c>
      <c r="P16" s="9">
        <v>22.294225770639343</v>
      </c>
    </row>
    <row r="17" spans="1:16" ht="22.5">
      <c r="A17" s="5"/>
      <c r="B17" s="6" t="s">
        <v>33</v>
      </c>
      <c r="C17" s="7" t="s">
        <v>34</v>
      </c>
      <c r="D17" s="8">
        <v>4.9542201970581505</v>
      </c>
      <c r="E17" s="9">
        <f t="shared" si="0"/>
        <v>24.77110098529075</v>
      </c>
      <c r="F17" s="9">
        <v>21.468287520585317</v>
      </c>
      <c r="G17" s="9">
        <v>21.28062766463615</v>
      </c>
      <c r="H17" s="9">
        <v>22.06879905962267</v>
      </c>
      <c r="I17" s="9">
        <v>20.666175679156858</v>
      </c>
      <c r="J17" s="9">
        <v>20.71026475819391</v>
      </c>
      <c r="K17" s="9">
        <v>22.876840321709693</v>
      </c>
      <c r="L17" s="9">
        <v>20.960162372169098</v>
      </c>
      <c r="M17" s="9">
        <v>21.940118015543238</v>
      </c>
      <c r="N17" s="9">
        <v>20.71764809678863</v>
      </c>
      <c r="O17" s="9">
        <v>22.31480693800982</v>
      </c>
      <c r="P17" s="9">
        <v>21.12062294535317</v>
      </c>
    </row>
    <row r="18" spans="1:16" ht="22.5">
      <c r="A18" s="5"/>
      <c r="B18" s="6" t="s">
        <v>35</v>
      </c>
      <c r="C18" s="7" t="s">
        <v>34</v>
      </c>
      <c r="D18" s="8">
        <v>4.942830322912006</v>
      </c>
      <c r="E18" s="9">
        <f t="shared" si="0"/>
        <v>24.71415161456003</v>
      </c>
      <c r="F18" s="9">
        <v>21.1150033211775</v>
      </c>
      <c r="G18" s="9">
        <v>21.497389023458567</v>
      </c>
      <c r="H18" s="9">
        <v>20.41603829028872</v>
      </c>
      <c r="I18" s="9">
        <v>21.697099339535818</v>
      </c>
      <c r="J18" s="9">
        <v>22.082254949113377</v>
      </c>
      <c r="K18" s="9">
        <v>22.192299408992678</v>
      </c>
      <c r="L18" s="9">
        <v>20.658495964991207</v>
      </c>
      <c r="M18" s="9">
        <v>20.969583188111542</v>
      </c>
      <c r="N18" s="9">
        <v>21.486180791433824</v>
      </c>
      <c r="O18" s="9">
        <v>20.964418266144026</v>
      </c>
      <c r="P18" s="9">
        <v>20.551768184739394</v>
      </c>
    </row>
    <row r="19" spans="1:16" ht="22.5">
      <c r="A19" s="5"/>
      <c r="B19" s="6" t="s">
        <v>36</v>
      </c>
      <c r="C19" s="7" t="s">
        <v>34</v>
      </c>
      <c r="D19" s="8">
        <v>4.5550900323596</v>
      </c>
      <c r="E19" s="9">
        <f t="shared" si="0"/>
        <v>22.775450161798002</v>
      </c>
      <c r="F19" s="9">
        <v>18.819714081064664</v>
      </c>
      <c r="G19" s="9">
        <v>17.96729957208509</v>
      </c>
      <c r="H19" s="9">
        <v>18.699843290739413</v>
      </c>
      <c r="I19" s="9">
        <v>18.39555589991377</v>
      </c>
      <c r="J19" s="9">
        <v>18.505053256460876</v>
      </c>
      <c r="K19" s="9">
        <v>18.2203601294384</v>
      </c>
      <c r="L19" s="9">
        <v>17.88294605296732</v>
      </c>
      <c r="M19" s="9">
        <v>18.745947440864505</v>
      </c>
      <c r="N19" s="9">
        <v>18.740941847422352</v>
      </c>
      <c r="O19" s="9">
        <v>19.444846697277</v>
      </c>
      <c r="P19" s="9">
        <v>17.65097387539345</v>
      </c>
    </row>
    <row r="20" spans="1:16" ht="45">
      <c r="A20" s="5"/>
      <c r="B20" s="6" t="s">
        <v>37</v>
      </c>
      <c r="C20" s="7" t="s">
        <v>34</v>
      </c>
      <c r="D20" s="8">
        <v>4.33929881499213</v>
      </c>
      <c r="E20" s="9">
        <f t="shared" si="0"/>
        <v>21.69649407496065</v>
      </c>
      <c r="F20" s="9">
        <v>18.86266627741477</v>
      </c>
      <c r="G20" s="9">
        <v>18.856225759693075</v>
      </c>
      <c r="H20" s="9">
        <v>18.11185592344541</v>
      </c>
      <c r="I20" s="9">
        <v>18.48918625518386</v>
      </c>
      <c r="J20" s="9">
        <v>18.343399536103096</v>
      </c>
      <c r="K20" s="9">
        <v>19.43644260881892</v>
      </c>
      <c r="L20" s="9">
        <v>18.764535416182184</v>
      </c>
      <c r="M20" s="9">
        <v>19.255638491527577</v>
      </c>
      <c r="N20" s="9">
        <v>19.179700762265213</v>
      </c>
      <c r="O20" s="9">
        <v>19.918586921595818</v>
      </c>
      <c r="P20" s="9">
        <v>17.612448131438644</v>
      </c>
    </row>
    <row r="21" spans="1:16" ht="15">
      <c r="A21" s="5"/>
      <c r="B21" s="12" t="s">
        <v>38</v>
      </c>
      <c r="C21" s="13"/>
      <c r="D21" s="13">
        <f aca="true" t="shared" si="1" ref="D21:P21">SUM(D2:D20)</f>
        <v>100</v>
      </c>
      <c r="E21" s="9">
        <f t="shared" si="0"/>
        <v>500</v>
      </c>
      <c r="F21" s="14">
        <f t="shared" si="1"/>
        <v>435.0922458453243</v>
      </c>
      <c r="G21" s="14">
        <f t="shared" si="1"/>
        <v>420.8843261594595</v>
      </c>
      <c r="H21" s="14">
        <f t="shared" si="1"/>
        <v>414.3558743549603</v>
      </c>
      <c r="I21" s="14">
        <f t="shared" si="1"/>
        <v>426.86305436566494</v>
      </c>
      <c r="J21" s="14">
        <f t="shared" si="1"/>
        <v>424.91326970073726</v>
      </c>
      <c r="K21" s="14">
        <f t="shared" si="1"/>
        <v>440.4737438617836</v>
      </c>
      <c r="L21" s="14">
        <f t="shared" si="1"/>
        <v>421.9176867576838</v>
      </c>
      <c r="M21" s="14">
        <f t="shared" si="1"/>
        <v>426.2750380919828</v>
      </c>
      <c r="N21" s="14">
        <f t="shared" si="1"/>
        <v>441.4827297265871</v>
      </c>
      <c r="O21" s="14">
        <f t="shared" si="1"/>
        <v>435.3998463671139</v>
      </c>
      <c r="P21" s="14">
        <f t="shared" si="1"/>
        <v>423.58250289332557</v>
      </c>
    </row>
    <row r="22" spans="1:16" ht="15">
      <c r="A22" s="5"/>
      <c r="B22" s="5"/>
      <c r="C22" s="5"/>
      <c r="D22" s="15">
        <f>AVERAGE(D2:D20)</f>
        <v>5.2631578947368425</v>
      </c>
      <c r="E22" s="15"/>
      <c r="F22" s="15">
        <f aca="true" t="shared" si="2" ref="F22:P22">AVERAGE(F2:F20)</f>
        <v>22.899591886596017</v>
      </c>
      <c r="G22" s="15">
        <f t="shared" si="2"/>
        <v>22.15180663997155</v>
      </c>
      <c r="H22" s="15">
        <f>AVERAGE(H2:H20)</f>
        <v>21.808203913418964</v>
      </c>
      <c r="I22" s="15">
        <f t="shared" si="2"/>
        <v>22.466476545561314</v>
      </c>
      <c r="J22" s="15">
        <f t="shared" si="2"/>
        <v>22.363856300038805</v>
      </c>
      <c r="K22" s="15">
        <f t="shared" si="2"/>
        <v>23.1828286243044</v>
      </c>
      <c r="L22" s="15">
        <f t="shared" si="2"/>
        <v>22.206194039878095</v>
      </c>
      <c r="M22" s="15">
        <f t="shared" si="2"/>
        <v>22.435528320630674</v>
      </c>
      <c r="N22" s="15">
        <f t="shared" si="2"/>
        <v>23.23593314350458</v>
      </c>
      <c r="O22" s="15">
        <f t="shared" si="2"/>
        <v>22.91578138774284</v>
      </c>
      <c r="P22" s="15">
        <f t="shared" si="2"/>
        <v>22.293815941753977</v>
      </c>
    </row>
    <row r="23" spans="1:16" ht="15">
      <c r="A23" s="5"/>
      <c r="B23" s="5"/>
      <c r="C23" s="5"/>
      <c r="D23" s="16">
        <f>MEDIAN(D2:D20)</f>
        <v>5.335413157044466</v>
      </c>
      <c r="E23" s="5"/>
      <c r="F23" s="5"/>
      <c r="G23" s="5"/>
      <c r="H23" s="5"/>
      <c r="I23" s="5"/>
      <c r="J23" s="5"/>
      <c r="K23" s="5"/>
      <c r="L23" s="5"/>
      <c r="M23" s="15">
        <f>AVERAGE(F22:P22)</f>
        <v>22.541819703945563</v>
      </c>
      <c r="N23" s="5"/>
      <c r="O23" s="5"/>
      <c r="P23" s="5"/>
    </row>
    <row r="25" ht="15">
      <c r="B25" t="s">
        <v>53</v>
      </c>
    </row>
    <row r="26" spans="2:4" ht="22.5">
      <c r="B26" s="2" t="s">
        <v>0</v>
      </c>
      <c r="C26" s="3" t="s">
        <v>1</v>
      </c>
      <c r="D26" s="3" t="s">
        <v>2</v>
      </c>
    </row>
    <row r="27" spans="2:4" ht="15">
      <c r="B27" s="6" t="s">
        <v>15</v>
      </c>
      <c r="C27" s="7" t="s">
        <v>16</v>
      </c>
      <c r="D27" s="8">
        <v>5.63526826176107</v>
      </c>
    </row>
    <row r="28" spans="2:4" ht="22.5">
      <c r="B28" s="6" t="s">
        <v>17</v>
      </c>
      <c r="C28" s="7" t="s">
        <v>16</v>
      </c>
      <c r="D28" s="8">
        <v>5.634769480570241</v>
      </c>
    </row>
    <row r="29" spans="2:4" ht="78.75">
      <c r="B29" s="6" t="s">
        <v>18</v>
      </c>
      <c r="C29" s="8" t="s">
        <v>16</v>
      </c>
      <c r="D29" s="8">
        <v>5.549823206993805</v>
      </c>
    </row>
    <row r="30" spans="2:4" ht="33.75">
      <c r="B30" s="6" t="s">
        <v>19</v>
      </c>
      <c r="C30" s="7" t="s">
        <v>16</v>
      </c>
      <c r="D30" s="8">
        <v>5.545103969572892</v>
      </c>
    </row>
    <row r="31" spans="2:4" ht="45">
      <c r="B31" s="6" t="s">
        <v>20</v>
      </c>
      <c r="C31" s="7" t="s">
        <v>21</v>
      </c>
      <c r="D31" s="8">
        <v>5.510515181246923</v>
      </c>
    </row>
    <row r="32" spans="2:4" ht="15">
      <c r="B32" s="6" t="s">
        <v>22</v>
      </c>
      <c r="C32" s="7" t="s">
        <v>21</v>
      </c>
      <c r="D32" s="8">
        <v>5.497911595363761</v>
      </c>
    </row>
    <row r="33" spans="2:4" ht="56.25">
      <c r="B33" s="6" t="s">
        <v>23</v>
      </c>
      <c r="C33" s="7" t="s">
        <v>21</v>
      </c>
      <c r="D33" s="8">
        <v>5.454827059395505</v>
      </c>
    </row>
    <row r="34" spans="2:4" ht="45">
      <c r="B34" s="6" t="s">
        <v>24</v>
      </c>
      <c r="C34" s="7" t="s">
        <v>25</v>
      </c>
      <c r="D34" s="8">
        <v>5.3571018284145655</v>
      </c>
    </row>
    <row r="35" spans="2:4" ht="22.5">
      <c r="B35" s="6" t="s">
        <v>26</v>
      </c>
      <c r="C35" s="7" t="s">
        <v>25</v>
      </c>
      <c r="D35" s="8">
        <v>5.345258711442388</v>
      </c>
    </row>
    <row r="36" spans="2:4" ht="22.5">
      <c r="B36" s="6" t="s">
        <v>27</v>
      </c>
      <c r="C36" s="7" t="s">
        <v>25</v>
      </c>
      <c r="D36" s="8">
        <v>5.335413157044466</v>
      </c>
    </row>
    <row r="37" spans="2:4" ht="22.5">
      <c r="B37" s="6" t="s">
        <v>28</v>
      </c>
      <c r="C37" s="7" t="s">
        <v>25</v>
      </c>
      <c r="D37" s="8">
        <v>5.318580573369063</v>
      </c>
    </row>
    <row r="38" spans="2:4" ht="15">
      <c r="B38" s="6" t="s">
        <v>29</v>
      </c>
      <c r="C38" s="7" t="s">
        <v>25</v>
      </c>
      <c r="D38" s="8">
        <v>5.302034813254777</v>
      </c>
    </row>
    <row r="39" spans="2:4" ht="33.75">
      <c r="B39" s="6" t="s">
        <v>30</v>
      </c>
      <c r="C39" s="7" t="s">
        <v>25</v>
      </c>
      <c r="D39" s="8">
        <v>5.2688674819833</v>
      </c>
    </row>
    <row r="40" spans="2:4" ht="22.5">
      <c r="B40" s="6" t="s">
        <v>31</v>
      </c>
      <c r="C40" s="7" t="s">
        <v>25</v>
      </c>
      <c r="D40" s="8">
        <v>5.2414481191288935</v>
      </c>
    </row>
    <row r="41" spans="2:4" ht="33.75">
      <c r="B41" s="6" t="s">
        <v>32</v>
      </c>
      <c r="C41" s="8" t="s">
        <v>25</v>
      </c>
      <c r="D41" s="8">
        <v>5.21163719313647</v>
      </c>
    </row>
    <row r="42" spans="2:4" ht="22.5">
      <c r="B42" s="6" t="s">
        <v>33</v>
      </c>
      <c r="C42" s="7" t="s">
        <v>34</v>
      </c>
      <c r="D42" s="8">
        <v>4.9542201970581505</v>
      </c>
    </row>
    <row r="43" spans="2:4" ht="22.5">
      <c r="B43" s="6" t="s">
        <v>35</v>
      </c>
      <c r="C43" s="7" t="s">
        <v>34</v>
      </c>
      <c r="D43" s="8">
        <v>4.942830322912006</v>
      </c>
    </row>
    <row r="44" spans="2:4" ht="22.5">
      <c r="B44" s="6" t="s">
        <v>36</v>
      </c>
      <c r="C44" s="7" t="s">
        <v>34</v>
      </c>
      <c r="D44" s="8">
        <v>4.5550900323596</v>
      </c>
    </row>
    <row r="45" spans="2:4" ht="45">
      <c r="B45" s="6" t="s">
        <v>37</v>
      </c>
      <c r="C45" s="7" t="s">
        <v>34</v>
      </c>
      <c r="D45" s="8">
        <v>4.33929881499213</v>
      </c>
    </row>
    <row r="46" spans="2:4" ht="15">
      <c r="B46" s="12" t="s">
        <v>38</v>
      </c>
      <c r="C46" s="13"/>
      <c r="D46" s="13">
        <f aca="true" t="shared" si="3" ref="D46">SUM(D27:D45)</f>
        <v>100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21">
      <selection activeCell="C34" sqref="C34"/>
    </sheetView>
  </sheetViews>
  <sheetFormatPr defaultColWidth="11.421875" defaultRowHeight="15"/>
  <cols>
    <col min="1" max="1" width="16.00390625" style="0" bestFit="1" customWidth="1"/>
    <col min="2" max="2" width="17.28125" style="0" bestFit="1" customWidth="1"/>
    <col min="3" max="3" width="14.421875" style="0" bestFit="1" customWidth="1"/>
    <col min="4" max="4" width="14.00390625" style="0" bestFit="1" customWidth="1"/>
    <col min="7" max="7" width="11.421875" style="17" customWidth="1"/>
  </cols>
  <sheetData>
    <row r="2" spans="6:7" ht="15">
      <c r="F2" s="17" t="s">
        <v>39</v>
      </c>
      <c r="G2" s="17" t="s">
        <v>40</v>
      </c>
    </row>
    <row r="3" spans="1:7" ht="15">
      <c r="A3" s="25" t="s">
        <v>41</v>
      </c>
      <c r="B3" t="s">
        <v>42</v>
      </c>
      <c r="D3" s="18" t="s">
        <v>13</v>
      </c>
      <c r="E3" s="19">
        <v>152</v>
      </c>
      <c r="F3" s="20">
        <f>(E3/$E$23)*100</f>
        <v>20.266666666666666</v>
      </c>
      <c r="G3" s="20">
        <f>F3+0</f>
        <v>20.266666666666666</v>
      </c>
    </row>
    <row r="4" spans="1:7" ht="15">
      <c r="A4" s="18" t="s">
        <v>43</v>
      </c>
      <c r="B4" s="19">
        <v>2</v>
      </c>
      <c r="D4" s="18" t="s">
        <v>4</v>
      </c>
      <c r="E4" s="19">
        <v>106</v>
      </c>
      <c r="F4" s="20">
        <f aca="true" t="shared" si="0" ref="F4:F23">(E4/$E$23)*100</f>
        <v>14.133333333333335</v>
      </c>
      <c r="G4" s="20">
        <f>G3+F4</f>
        <v>34.4</v>
      </c>
    </row>
    <row r="5" spans="1:7" ht="15">
      <c r="A5" s="18" t="s">
        <v>44</v>
      </c>
      <c r="B5" s="19">
        <v>1</v>
      </c>
      <c r="D5" s="18" t="s">
        <v>45</v>
      </c>
      <c r="E5" s="19">
        <v>99</v>
      </c>
      <c r="F5" s="20">
        <f t="shared" si="0"/>
        <v>13.200000000000001</v>
      </c>
      <c r="G5" s="20">
        <f aca="true" t="shared" si="1" ref="G5:G22">G4+F5</f>
        <v>47.6</v>
      </c>
    </row>
    <row r="6" spans="1:7" ht="15">
      <c r="A6" s="18" t="s">
        <v>4</v>
      </c>
      <c r="B6" s="19">
        <v>106</v>
      </c>
      <c r="D6" s="18" t="s">
        <v>7</v>
      </c>
      <c r="E6" s="19">
        <v>80</v>
      </c>
      <c r="F6" s="20">
        <f t="shared" si="0"/>
        <v>10.666666666666668</v>
      </c>
      <c r="G6" s="20">
        <f t="shared" si="1"/>
        <v>58.266666666666666</v>
      </c>
    </row>
    <row r="7" spans="1:7" ht="15">
      <c r="A7" s="18" t="s">
        <v>46</v>
      </c>
      <c r="B7" s="19">
        <v>1</v>
      </c>
      <c r="D7" s="18" t="s">
        <v>5</v>
      </c>
      <c r="E7" s="19">
        <v>63</v>
      </c>
      <c r="F7" s="20">
        <f t="shared" si="0"/>
        <v>8.4</v>
      </c>
      <c r="G7" s="20">
        <f t="shared" si="1"/>
        <v>66.66666666666667</v>
      </c>
    </row>
    <row r="8" spans="1:7" ht="15">
      <c r="A8" s="18" t="s">
        <v>47</v>
      </c>
      <c r="B8" s="19">
        <v>10</v>
      </c>
      <c r="D8" s="18" t="s">
        <v>9</v>
      </c>
      <c r="E8" s="19">
        <v>52</v>
      </c>
      <c r="F8" s="20">
        <f t="shared" si="0"/>
        <v>6.933333333333333</v>
      </c>
      <c r="G8" s="20">
        <f t="shared" si="1"/>
        <v>73.60000000000001</v>
      </c>
    </row>
    <row r="9" spans="1:7" s="23" customFormat="1" ht="15">
      <c r="A9" s="21" t="s">
        <v>5</v>
      </c>
      <c r="B9" s="22">
        <v>63</v>
      </c>
      <c r="D9" s="21" t="s">
        <v>12</v>
      </c>
      <c r="E9" s="22">
        <v>51</v>
      </c>
      <c r="F9" s="24">
        <f t="shared" si="0"/>
        <v>6.800000000000001</v>
      </c>
      <c r="G9" s="24">
        <f t="shared" si="1"/>
        <v>80.4</v>
      </c>
    </row>
    <row r="10" spans="1:7" ht="15">
      <c r="A10" s="18" t="s">
        <v>6</v>
      </c>
      <c r="B10" s="19">
        <v>24</v>
      </c>
      <c r="D10" s="18" t="s">
        <v>10</v>
      </c>
      <c r="E10" s="19">
        <v>40</v>
      </c>
      <c r="F10" s="20">
        <f t="shared" si="0"/>
        <v>5.333333333333334</v>
      </c>
      <c r="G10" s="20">
        <f t="shared" si="1"/>
        <v>85.73333333333333</v>
      </c>
    </row>
    <row r="11" spans="1:7" ht="15">
      <c r="A11" s="18" t="s">
        <v>7</v>
      </c>
      <c r="B11" s="19">
        <v>80</v>
      </c>
      <c r="D11" s="18" t="s">
        <v>11</v>
      </c>
      <c r="E11" s="19">
        <v>34</v>
      </c>
      <c r="F11" s="20">
        <f t="shared" si="0"/>
        <v>4.533333333333333</v>
      </c>
      <c r="G11" s="20">
        <f t="shared" si="1"/>
        <v>90.26666666666667</v>
      </c>
    </row>
    <row r="12" spans="1:7" ht="15">
      <c r="A12" s="18" t="s">
        <v>48</v>
      </c>
      <c r="B12" s="19">
        <v>1</v>
      </c>
      <c r="D12" s="18" t="s">
        <v>6</v>
      </c>
      <c r="E12" s="19">
        <v>24</v>
      </c>
      <c r="F12" s="20">
        <f t="shared" si="0"/>
        <v>3.2</v>
      </c>
      <c r="G12" s="20">
        <f t="shared" si="1"/>
        <v>93.46666666666667</v>
      </c>
    </row>
    <row r="13" spans="1:7" ht="15">
      <c r="A13" s="18" t="s">
        <v>45</v>
      </c>
      <c r="B13" s="19">
        <v>99</v>
      </c>
      <c r="D13" s="18" t="s">
        <v>14</v>
      </c>
      <c r="E13" s="19">
        <v>19</v>
      </c>
      <c r="F13" s="20">
        <f t="shared" si="0"/>
        <v>2.533333333333333</v>
      </c>
      <c r="G13" s="20">
        <f t="shared" si="1"/>
        <v>96</v>
      </c>
    </row>
    <row r="14" spans="1:7" ht="15">
      <c r="A14" s="18" t="s">
        <v>9</v>
      </c>
      <c r="B14" s="19">
        <v>52</v>
      </c>
      <c r="D14" s="18" t="s">
        <v>49</v>
      </c>
      <c r="E14" s="19">
        <v>12</v>
      </c>
      <c r="F14" s="20">
        <f t="shared" si="0"/>
        <v>1.6</v>
      </c>
      <c r="G14" s="20">
        <f t="shared" si="1"/>
        <v>97.6</v>
      </c>
    </row>
    <row r="15" spans="1:7" ht="15">
      <c r="A15" s="18" t="s">
        <v>10</v>
      </c>
      <c r="B15" s="19">
        <v>40</v>
      </c>
      <c r="D15" s="18" t="s">
        <v>47</v>
      </c>
      <c r="E15" s="19">
        <v>10</v>
      </c>
      <c r="F15" s="20">
        <f t="shared" si="0"/>
        <v>1.3333333333333335</v>
      </c>
      <c r="G15" s="20">
        <f t="shared" si="1"/>
        <v>98.93333333333332</v>
      </c>
    </row>
    <row r="16" spans="1:7" ht="15">
      <c r="A16" s="18" t="s">
        <v>11</v>
      </c>
      <c r="B16" s="19">
        <v>34</v>
      </c>
      <c r="D16" s="18" t="s">
        <v>50</v>
      </c>
      <c r="E16" s="19">
        <v>3</v>
      </c>
      <c r="F16" s="20">
        <f t="shared" si="0"/>
        <v>0.4</v>
      </c>
      <c r="G16" s="20">
        <f t="shared" si="1"/>
        <v>99.33333333333333</v>
      </c>
    </row>
    <row r="17" spans="1:7" ht="15">
      <c r="A17" s="18" t="s">
        <v>50</v>
      </c>
      <c r="B17" s="19">
        <v>3</v>
      </c>
      <c r="D17" s="18" t="s">
        <v>43</v>
      </c>
      <c r="E17" s="19">
        <v>2</v>
      </c>
      <c r="F17" s="20">
        <f t="shared" si="0"/>
        <v>0.26666666666666666</v>
      </c>
      <c r="G17" s="20">
        <f t="shared" si="1"/>
        <v>99.6</v>
      </c>
    </row>
    <row r="18" spans="1:7" ht="15">
      <c r="A18" s="18" t="s">
        <v>12</v>
      </c>
      <c r="B18" s="19">
        <v>51</v>
      </c>
      <c r="D18" s="18" t="s">
        <v>44</v>
      </c>
      <c r="E18" s="19">
        <v>1</v>
      </c>
      <c r="F18" s="20">
        <f t="shared" si="0"/>
        <v>0.13333333333333333</v>
      </c>
      <c r="G18" s="20">
        <f t="shared" si="1"/>
        <v>99.73333333333333</v>
      </c>
    </row>
    <row r="19" spans="1:7" ht="15">
      <c r="A19" s="18" t="s">
        <v>49</v>
      </c>
      <c r="B19" s="19">
        <v>12</v>
      </c>
      <c r="D19" s="18" t="s">
        <v>46</v>
      </c>
      <c r="E19" s="19">
        <v>1</v>
      </c>
      <c r="F19" s="20">
        <f t="shared" si="0"/>
        <v>0.13333333333333333</v>
      </c>
      <c r="G19" s="20">
        <f t="shared" si="1"/>
        <v>99.86666666666667</v>
      </c>
    </row>
    <row r="20" spans="1:7" ht="15">
      <c r="A20" s="18" t="s">
        <v>13</v>
      </c>
      <c r="B20" s="19">
        <v>152</v>
      </c>
      <c r="D20" s="18" t="s">
        <v>48</v>
      </c>
      <c r="E20" s="19">
        <v>1</v>
      </c>
      <c r="F20" s="20">
        <f t="shared" si="0"/>
        <v>0.13333333333333333</v>
      </c>
      <c r="G20" s="20">
        <f t="shared" si="1"/>
        <v>100.00000000000001</v>
      </c>
    </row>
    <row r="21" spans="1:7" ht="15">
      <c r="A21" s="18" t="s">
        <v>14</v>
      </c>
      <c r="B21" s="19">
        <v>19</v>
      </c>
      <c r="F21" s="20">
        <f t="shared" si="0"/>
        <v>0</v>
      </c>
      <c r="G21" s="20">
        <f t="shared" si="1"/>
        <v>100.00000000000001</v>
      </c>
    </row>
    <row r="22" spans="1:7" ht="15">
      <c r="A22" s="18" t="s">
        <v>51</v>
      </c>
      <c r="B22" s="19"/>
      <c r="D22" s="18" t="s">
        <v>51</v>
      </c>
      <c r="E22" s="19"/>
      <c r="F22" s="20">
        <f t="shared" si="0"/>
        <v>0</v>
      </c>
      <c r="G22" s="20">
        <f t="shared" si="1"/>
        <v>100.00000000000001</v>
      </c>
    </row>
    <row r="23" spans="1:7" ht="15">
      <c r="A23" s="18" t="s">
        <v>52</v>
      </c>
      <c r="B23" s="19">
        <v>750</v>
      </c>
      <c r="E23">
        <f>SUM(E3:E22)</f>
        <v>750</v>
      </c>
      <c r="F23" s="20">
        <f t="shared" si="0"/>
        <v>100</v>
      </c>
      <c r="G23" s="20"/>
    </row>
    <row r="27" ht="15">
      <c r="B27" t="s">
        <v>54</v>
      </c>
    </row>
    <row r="28" spans="2:4" ht="15">
      <c r="B28" s="27" t="s">
        <v>55</v>
      </c>
      <c r="C28" s="27" t="s">
        <v>56</v>
      </c>
      <c r="D28" s="27" t="s">
        <v>57</v>
      </c>
    </row>
    <row r="29" spans="2:4" ht="15">
      <c r="B29" s="27" t="str">
        <f>D3</f>
        <v>TOYOTA</v>
      </c>
      <c r="C29" s="28">
        <f>F3</f>
        <v>20.266666666666666</v>
      </c>
      <c r="D29" s="28">
        <f>G3</f>
        <v>20.266666666666666</v>
      </c>
    </row>
    <row r="30" spans="2:4" ht="15">
      <c r="B30" s="27" t="str">
        <f aca="true" t="shared" si="2" ref="B30:B39">D4</f>
        <v>CHEVROLET</v>
      </c>
      <c r="C30" s="28">
        <f aca="true" t="shared" si="3" ref="C30:D30">F4</f>
        <v>14.133333333333335</v>
      </c>
      <c r="D30" s="28">
        <f t="shared" si="3"/>
        <v>34.4</v>
      </c>
    </row>
    <row r="31" spans="2:4" ht="15">
      <c r="B31" s="27" t="str">
        <f t="shared" si="2"/>
        <v xml:space="preserve">KIA </v>
      </c>
      <c r="C31" s="28">
        <f aca="true" t="shared" si="4" ref="C31:D31">F5</f>
        <v>13.200000000000001</v>
      </c>
      <c r="D31" s="28">
        <f t="shared" si="4"/>
        <v>47.6</v>
      </c>
    </row>
    <row r="32" spans="2:4" ht="15">
      <c r="B32" s="27" t="str">
        <f t="shared" si="2"/>
        <v>HYUNDAI</v>
      </c>
      <c r="C32" s="28">
        <f aca="true" t="shared" si="5" ref="C32:D32">F6</f>
        <v>10.666666666666668</v>
      </c>
      <c r="D32" s="28">
        <f t="shared" si="5"/>
        <v>58.266666666666666</v>
      </c>
    </row>
    <row r="33" spans="2:4" ht="15">
      <c r="B33" s="27" t="str">
        <f t="shared" si="2"/>
        <v>FORD</v>
      </c>
      <c r="C33" s="28">
        <f aca="true" t="shared" si="6" ref="C33:D33">F7</f>
        <v>8.4</v>
      </c>
      <c r="D33" s="28">
        <f t="shared" si="6"/>
        <v>66.66666666666667</v>
      </c>
    </row>
    <row r="34" spans="2:4" ht="15">
      <c r="B34" s="27" t="str">
        <f t="shared" si="2"/>
        <v>MAZDA</v>
      </c>
      <c r="C34" s="28">
        <f aca="true" t="shared" si="7" ref="C34:D34">F8</f>
        <v>6.933333333333333</v>
      </c>
      <c r="D34" s="28">
        <f t="shared" si="7"/>
        <v>73.60000000000001</v>
      </c>
    </row>
    <row r="35" spans="2:4" ht="15">
      <c r="B35" s="27" t="str">
        <f t="shared" si="2"/>
        <v>RENAULT</v>
      </c>
      <c r="C35" s="28">
        <f aca="true" t="shared" si="8" ref="C35:D35">F9</f>
        <v>6.800000000000001</v>
      </c>
      <c r="D35" s="28">
        <f t="shared" si="8"/>
        <v>80.4</v>
      </c>
    </row>
    <row r="36" spans="2:4" ht="15">
      <c r="B36" s="27" t="str">
        <f t="shared" si="2"/>
        <v>MITSUBISHI</v>
      </c>
      <c r="C36" s="28">
        <f aca="true" t="shared" si="9" ref="C36:D36">F10</f>
        <v>5.333333333333334</v>
      </c>
      <c r="D36" s="28">
        <f t="shared" si="9"/>
        <v>85.73333333333333</v>
      </c>
    </row>
    <row r="37" spans="2:4" ht="15">
      <c r="B37" s="27" t="str">
        <f t="shared" si="2"/>
        <v>NISSAN</v>
      </c>
      <c r="C37" s="28">
        <f aca="true" t="shared" si="10" ref="C37:D37">F11</f>
        <v>4.533333333333333</v>
      </c>
      <c r="D37" s="28">
        <f t="shared" si="10"/>
        <v>90.26666666666667</v>
      </c>
    </row>
    <row r="38" spans="2:4" ht="15">
      <c r="B38" s="27" t="str">
        <f t="shared" si="2"/>
        <v>HONDA</v>
      </c>
      <c r="C38" s="28">
        <f aca="true" t="shared" si="11" ref="C38:D38">F12</f>
        <v>3.2</v>
      </c>
      <c r="D38" s="28">
        <f t="shared" si="11"/>
        <v>93.46666666666667</v>
      </c>
    </row>
    <row r="39" spans="2:4" ht="15">
      <c r="B39" s="27" t="str">
        <f t="shared" si="2"/>
        <v>VOLKSWAGEN</v>
      </c>
      <c r="C39" s="28">
        <f aca="true" t="shared" si="12" ref="C39:D39">F13</f>
        <v>2.533333333333333</v>
      </c>
      <c r="D39" s="28">
        <f t="shared" si="12"/>
        <v>96</v>
      </c>
    </row>
    <row r="40" spans="2:4" ht="15">
      <c r="B40" s="27" t="s">
        <v>58</v>
      </c>
      <c r="C40" s="28">
        <v>4</v>
      </c>
      <c r="D40" s="28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3">
      <selection activeCell="A2" sqref="A2"/>
    </sheetView>
  </sheetViews>
  <sheetFormatPr defaultColWidth="11.421875" defaultRowHeight="15"/>
  <cols>
    <col min="4" max="15" width="5.57421875" style="0" customWidth="1"/>
  </cols>
  <sheetData>
    <row r="1" ht="15">
      <c r="A1" t="s">
        <v>59</v>
      </c>
    </row>
    <row r="2" spans="1:15" ht="54.7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15">
      <c r="A3" s="6" t="s">
        <v>15</v>
      </c>
      <c r="B3" s="7" t="s">
        <v>16</v>
      </c>
      <c r="C3" s="8">
        <v>5.63526826176107</v>
      </c>
      <c r="D3" s="9">
        <f>5*C3</f>
        <v>28.17634130880535</v>
      </c>
      <c r="E3" s="9">
        <v>26.2188270705094</v>
      </c>
      <c r="F3" s="9">
        <v>24.936062058292734</v>
      </c>
      <c r="G3" s="9">
        <v>25.61485573527759</v>
      </c>
      <c r="H3" s="9">
        <v>25.402055395322975</v>
      </c>
      <c r="I3" s="9">
        <v>25.497279348295987</v>
      </c>
      <c r="J3" s="9">
        <v>26.15342449689112</v>
      </c>
      <c r="K3" s="9">
        <v>25.515242407418175</v>
      </c>
      <c r="L3" s="9">
        <v>24.956188016370454</v>
      </c>
      <c r="M3" s="9">
        <v>26.58376549569896</v>
      </c>
      <c r="N3" s="9">
        <v>26.37490309398009</v>
      </c>
      <c r="O3" s="9">
        <v>27.11972850972515</v>
      </c>
    </row>
    <row r="4" spans="1:15" ht="22.5">
      <c r="A4" s="6" t="s">
        <v>17</v>
      </c>
      <c r="B4" s="7" t="s">
        <v>16</v>
      </c>
      <c r="C4" s="8">
        <v>5.634769480570241</v>
      </c>
      <c r="D4" s="9">
        <f aca="true" t="shared" si="0" ref="D4:D22">5*C4</f>
        <v>28.173847402851205</v>
      </c>
      <c r="E4" s="9">
        <v>26.62704793759663</v>
      </c>
      <c r="F4" s="9">
        <v>26.359260620972652</v>
      </c>
      <c r="G4" s="9">
        <v>25.826026785946937</v>
      </c>
      <c r="H4" s="9">
        <v>26.2480401120234</v>
      </c>
      <c r="I4" s="9">
        <v>26.2480401120234</v>
      </c>
      <c r="J4" s="9">
        <v>26.855071566973063</v>
      </c>
      <c r="K4" s="9">
        <v>26.060808847637364</v>
      </c>
      <c r="L4" s="9">
        <v>26.060808847637364</v>
      </c>
      <c r="M4" s="9">
        <v>26.793903856589104</v>
      </c>
      <c r="N4" s="9">
        <v>26.917446099751086</v>
      </c>
      <c r="O4" s="9">
        <v>26.097879699483222</v>
      </c>
    </row>
    <row r="5" spans="1:15" ht="78.75">
      <c r="A5" s="6" t="s">
        <v>18</v>
      </c>
      <c r="B5" s="8" t="s">
        <v>16</v>
      </c>
      <c r="C5" s="8">
        <v>5.549823206993805</v>
      </c>
      <c r="D5" s="9">
        <f t="shared" si="0"/>
        <v>27.749116034969028</v>
      </c>
      <c r="E5" s="9">
        <v>25.231670456538847</v>
      </c>
      <c r="F5" s="9">
        <v>24.853556100885303</v>
      </c>
      <c r="G5" s="9">
        <v>24.536060494077876</v>
      </c>
      <c r="H5" s="9">
        <v>24.755132462775</v>
      </c>
      <c r="I5" s="9">
        <v>25.25169559182181</v>
      </c>
      <c r="J5" s="9">
        <v>26.207498477470747</v>
      </c>
      <c r="K5" s="9">
        <v>24.618446533587907</v>
      </c>
      <c r="L5" s="9">
        <v>24.974204431472124</v>
      </c>
      <c r="M5" s="9">
        <v>25.85981451769454</v>
      </c>
      <c r="N5" s="9">
        <v>25.090797355988798</v>
      </c>
      <c r="O5" s="9">
        <v>24.357557408472815</v>
      </c>
    </row>
    <row r="6" spans="1:15" ht="33.75">
      <c r="A6" s="6" t="s">
        <v>19</v>
      </c>
      <c r="B6" s="7" t="s">
        <v>16</v>
      </c>
      <c r="C6" s="8">
        <v>5.545103969572892</v>
      </c>
      <c r="D6" s="9">
        <f t="shared" si="0"/>
        <v>27.72551984786446</v>
      </c>
      <c r="E6" s="9">
        <v>25.821140706799024</v>
      </c>
      <c r="F6" s="9">
        <v>25.379514322275927</v>
      </c>
      <c r="G6" s="9">
        <v>23.843947069163438</v>
      </c>
      <c r="H6" s="9">
        <v>25.308423245742944</v>
      </c>
      <c r="I6" s="9">
        <v>25.029983195988752</v>
      </c>
      <c r="J6" s="9">
        <v>25.533269441289132</v>
      </c>
      <c r="K6" s="9">
        <v>25.734969704940863</v>
      </c>
      <c r="L6" s="9">
        <v>24.259829866881404</v>
      </c>
      <c r="M6" s="9">
        <v>25.992674857372933</v>
      </c>
      <c r="N6" s="9">
        <v>26.51496898126756</v>
      </c>
      <c r="O6" s="9">
        <v>24.952967863078015</v>
      </c>
    </row>
    <row r="7" spans="1:15" ht="45">
      <c r="A7" s="6" t="s">
        <v>20</v>
      </c>
      <c r="B7" s="7" t="s">
        <v>21</v>
      </c>
      <c r="C7" s="8">
        <v>5.510515181246923</v>
      </c>
      <c r="D7" s="9">
        <f t="shared" si="0"/>
        <v>27.552575906234615</v>
      </c>
      <c r="E7" s="9">
        <v>21.045478192208993</v>
      </c>
      <c r="F7" s="9">
        <v>17.220359941396634</v>
      </c>
      <c r="G7" s="9">
        <v>21.254844270523847</v>
      </c>
      <c r="H7" s="9">
        <v>21.01343122448827</v>
      </c>
      <c r="I7" s="9">
        <v>21.06438867670195</v>
      </c>
      <c r="J7" s="9">
        <v>22.3399264104605</v>
      </c>
      <c r="K7" s="9">
        <v>20.591925150975346</v>
      </c>
      <c r="L7" s="9">
        <v>20.797750845351292</v>
      </c>
      <c r="M7" s="9">
        <v>21.919604832071094</v>
      </c>
      <c r="N7" s="9">
        <v>20.049797544075343</v>
      </c>
      <c r="O7" s="9">
        <v>21.735920992696197</v>
      </c>
    </row>
    <row r="8" spans="1:15" ht="15">
      <c r="A8" s="6" t="s">
        <v>22</v>
      </c>
      <c r="B8" s="7" t="s">
        <v>21</v>
      </c>
      <c r="C8" s="8">
        <v>5.497911595363761</v>
      </c>
      <c r="D8" s="9">
        <f t="shared" si="0"/>
        <v>27.489557976818805</v>
      </c>
      <c r="E8" s="9">
        <v>21.515865570317796</v>
      </c>
      <c r="F8" s="9">
        <v>20.040774525035644</v>
      </c>
      <c r="G8" s="9">
        <v>19.700849883386812</v>
      </c>
      <c r="H8" s="9">
        <v>20.878145298849724</v>
      </c>
      <c r="I8" s="9">
        <v>21.063427540679342</v>
      </c>
      <c r="J8" s="9">
        <v>20.19425220604766</v>
      </c>
      <c r="K8" s="9">
        <v>20.722897551755715</v>
      </c>
      <c r="L8" s="9">
        <v>20.159009183000457</v>
      </c>
      <c r="M8" s="9">
        <v>21.88168814954777</v>
      </c>
      <c r="N8" s="9">
        <v>19.624995694709053</v>
      </c>
      <c r="O8" s="9">
        <v>21.702282613278005</v>
      </c>
    </row>
    <row r="9" spans="1:15" ht="56.25">
      <c r="A9" s="6" t="s">
        <v>23</v>
      </c>
      <c r="B9" s="7" t="s">
        <v>21</v>
      </c>
      <c r="C9" s="8">
        <v>5.454827059395505</v>
      </c>
      <c r="D9" s="9">
        <f t="shared" si="0"/>
        <v>27.274135296977526</v>
      </c>
      <c r="E9" s="9">
        <v>21.262693231521254</v>
      </c>
      <c r="F9" s="9">
        <v>21.021040863036337</v>
      </c>
      <c r="G9" s="9">
        <v>20.18286011976337</v>
      </c>
      <c r="H9" s="9">
        <v>21.66119730832418</v>
      </c>
      <c r="I9" s="9">
        <v>21.330816262113768</v>
      </c>
      <c r="J9" s="9">
        <v>22.879969054686704</v>
      </c>
      <c r="K9" s="9">
        <v>20.639886170685696</v>
      </c>
      <c r="L9" s="9">
        <v>21.81930823758202</v>
      </c>
      <c r="M9" s="9">
        <v>22.283548838381638</v>
      </c>
      <c r="N9" s="9">
        <v>21.36091940906139</v>
      </c>
      <c r="O9" s="9">
        <v>22.461052597510903</v>
      </c>
    </row>
    <row r="10" spans="1:15" ht="45">
      <c r="A10" s="6" t="s">
        <v>24</v>
      </c>
      <c r="B10" s="7" t="s">
        <v>25</v>
      </c>
      <c r="C10" s="8">
        <v>5.3571018284145655</v>
      </c>
      <c r="D10" s="9">
        <f t="shared" si="0"/>
        <v>26.785509142072826</v>
      </c>
      <c r="E10" s="9">
        <v>25.03740222964281</v>
      </c>
      <c r="F10" s="9">
        <v>23.928388166918392</v>
      </c>
      <c r="G10" s="9">
        <v>23.13293971360835</v>
      </c>
      <c r="H10" s="9">
        <v>24.145777806332315</v>
      </c>
      <c r="I10" s="9">
        <v>23.57124804502409</v>
      </c>
      <c r="J10" s="9">
        <v>24.044666346139795</v>
      </c>
      <c r="K10" s="9">
        <v>23.41818799278367</v>
      </c>
      <c r="L10" s="9">
        <v>24.020553359665307</v>
      </c>
      <c r="M10" s="9">
        <v>25.145580010925514</v>
      </c>
      <c r="N10" s="9">
        <v>24.391910452781215</v>
      </c>
      <c r="O10" s="9">
        <v>23.004025498486076</v>
      </c>
    </row>
    <row r="11" spans="1:15" ht="22.5">
      <c r="A11" s="6" t="s">
        <v>26</v>
      </c>
      <c r="B11" s="7" t="s">
        <v>25</v>
      </c>
      <c r="C11" s="8">
        <v>5.345258711442388</v>
      </c>
      <c r="D11" s="9">
        <f t="shared" si="0"/>
        <v>26.72629355721194</v>
      </c>
      <c r="E11" s="9">
        <v>24.246534361181965</v>
      </c>
      <c r="F11" s="9">
        <v>22.925220695741796</v>
      </c>
      <c r="G11" s="9">
        <v>21.381034845769552</v>
      </c>
      <c r="H11" s="9">
        <v>23.317722784697953</v>
      </c>
      <c r="I11" s="9">
        <v>22.653715491351072</v>
      </c>
      <c r="J11" s="9">
        <v>24.414830330642257</v>
      </c>
      <c r="K11" s="9">
        <v>22.908251620467375</v>
      </c>
      <c r="L11" s="9">
        <v>23.79502265093708</v>
      </c>
      <c r="M11" s="9">
        <v>24.695095246863833</v>
      </c>
      <c r="N11" s="9">
        <v>23.87840981750903</v>
      </c>
      <c r="O11" s="9">
        <v>21.943693657500333</v>
      </c>
    </row>
    <row r="12" spans="1:15" ht="22.5">
      <c r="A12" s="6" t="s">
        <v>27</v>
      </c>
      <c r="B12" s="7" t="s">
        <v>25</v>
      </c>
      <c r="C12" s="8">
        <v>5.335413157044466</v>
      </c>
      <c r="D12" s="9">
        <f t="shared" si="0"/>
        <v>26.677065785222332</v>
      </c>
      <c r="E12" s="9">
        <v>22.221116335382998</v>
      </c>
      <c r="F12" s="9">
        <v>20.794430765916893</v>
      </c>
      <c r="G12" s="9">
        <v>20.32538345540749</v>
      </c>
      <c r="H12" s="9">
        <v>22.61578114329296</v>
      </c>
      <c r="I12" s="9">
        <v>21.15767286414185</v>
      </c>
      <c r="J12" s="9">
        <v>21.06084140938605</v>
      </c>
      <c r="K12" s="9">
        <v>21.63005333936946</v>
      </c>
      <c r="L12" s="9">
        <v>21.697346838647494</v>
      </c>
      <c r="M12" s="9">
        <v>23.120123680526017</v>
      </c>
      <c r="N12" s="9">
        <v>22.605303112741026</v>
      </c>
      <c r="O12" s="9">
        <v>20.674725983547308</v>
      </c>
    </row>
    <row r="13" spans="1:15" ht="22.5">
      <c r="A13" s="6" t="s">
        <v>28</v>
      </c>
      <c r="B13" s="7" t="s">
        <v>25</v>
      </c>
      <c r="C13" s="8">
        <v>5.318580573369063</v>
      </c>
      <c r="D13" s="9">
        <f t="shared" si="0"/>
        <v>26.592902866845314</v>
      </c>
      <c r="E13" s="9">
        <v>23.958939154319683</v>
      </c>
      <c r="F13" s="9">
        <v>24.651198847996294</v>
      </c>
      <c r="G13" s="9">
        <v>23.933612580160784</v>
      </c>
      <c r="H13" s="9">
        <v>23.800648065826557</v>
      </c>
      <c r="I13" s="9">
        <v>24.640512529785784</v>
      </c>
      <c r="J13" s="9">
        <v>25.365538119144762</v>
      </c>
      <c r="K13" s="9">
        <v>23.40175452282388</v>
      </c>
      <c r="L13" s="9">
        <v>23.46432605898116</v>
      </c>
      <c r="M13" s="9">
        <v>24.402899101340406</v>
      </c>
      <c r="N13" s="9">
        <v>24.12733571362787</v>
      </c>
      <c r="O13" s="9">
        <v>24.63342581349882</v>
      </c>
    </row>
    <row r="14" spans="1:15" ht="15">
      <c r="A14" s="6" t="s">
        <v>29</v>
      </c>
      <c r="B14" s="7" t="s">
        <v>25</v>
      </c>
      <c r="C14" s="8">
        <v>5.302034813254777</v>
      </c>
      <c r="D14" s="9">
        <f t="shared" si="0"/>
        <v>26.510174066273887</v>
      </c>
      <c r="E14" s="9">
        <v>24.45938701586402</v>
      </c>
      <c r="F14" s="9">
        <v>23.480439887271157</v>
      </c>
      <c r="G14" s="9">
        <v>23.4173204252086</v>
      </c>
      <c r="H14" s="9">
        <v>23.461504048652387</v>
      </c>
      <c r="I14" s="9">
        <v>23.527779483818072</v>
      </c>
      <c r="J14" s="9">
        <v>24.389360140971974</v>
      </c>
      <c r="K14" s="9">
        <v>23.726605789315126</v>
      </c>
      <c r="L14" s="9">
        <v>24.326983260816036</v>
      </c>
      <c r="M14" s="9">
        <v>24.223021793889473</v>
      </c>
      <c r="N14" s="9">
        <v>25.386564039623867</v>
      </c>
      <c r="O14" s="9">
        <v>23.998683891574252</v>
      </c>
    </row>
    <row r="15" spans="1:15" ht="33.75">
      <c r="A15" s="6" t="s">
        <v>30</v>
      </c>
      <c r="B15" s="7" t="s">
        <v>25</v>
      </c>
      <c r="C15" s="8">
        <v>5.2688674819833</v>
      </c>
      <c r="D15" s="9">
        <f t="shared" si="0"/>
        <v>26.3443374099165</v>
      </c>
      <c r="E15" s="9">
        <v>23.377402322974447</v>
      </c>
      <c r="F15" s="9">
        <v>24.148975959090123</v>
      </c>
      <c r="G15" s="9">
        <v>21.95361450826375</v>
      </c>
      <c r="H15" s="9">
        <v>23.169507004106052</v>
      </c>
      <c r="I15" s="9">
        <v>22.323359594718713</v>
      </c>
      <c r="J15" s="9">
        <v>24.11520116753895</v>
      </c>
      <c r="K15" s="9">
        <v>22.392686798429025</v>
      </c>
      <c r="L15" s="9">
        <v>22.775104599540715</v>
      </c>
      <c r="M15" s="9">
        <v>24.4088350695961</v>
      </c>
      <c r="N15" s="9">
        <v>23.037668852258015</v>
      </c>
      <c r="O15" s="9">
        <v>22.24632936837393</v>
      </c>
    </row>
    <row r="16" spans="1:15" ht="22.5">
      <c r="A16" s="6" t="s">
        <v>31</v>
      </c>
      <c r="B16" s="7" t="s">
        <v>25</v>
      </c>
      <c r="C16" s="8">
        <v>5.2414481191288935</v>
      </c>
      <c r="D16" s="9">
        <f t="shared" si="0"/>
        <v>26.207240595644468</v>
      </c>
      <c r="E16" s="9">
        <v>20.608421013847693</v>
      </c>
      <c r="F16" s="9">
        <v>19.52439424375513</v>
      </c>
      <c r="G16" s="9">
        <v>17.868573133393955</v>
      </c>
      <c r="H16" s="9">
        <v>19.948795080266684</v>
      </c>
      <c r="I16" s="9">
        <v>19.917502852689793</v>
      </c>
      <c r="J16" s="9">
        <v>20.816036815969035</v>
      </c>
      <c r="K16" s="9">
        <v>20.217014173782875</v>
      </c>
      <c r="L16" s="9">
        <v>19.393358040776906</v>
      </c>
      <c r="M16" s="9">
        <v>21.421570573831133</v>
      </c>
      <c r="N16" s="9">
        <v>20.263812817703666</v>
      </c>
      <c r="O16" s="9">
        <v>19.424190088536488</v>
      </c>
    </row>
    <row r="17" spans="1:15" ht="33.75">
      <c r="A17" s="6" t="s">
        <v>32</v>
      </c>
      <c r="B17" s="8" t="s">
        <v>25</v>
      </c>
      <c r="C17" s="8">
        <v>5.21163719313647</v>
      </c>
      <c r="D17" s="9">
        <f t="shared" si="0"/>
        <v>26.05818596568235</v>
      </c>
      <c r="E17" s="9">
        <v>23.194649046376597</v>
      </c>
      <c r="F17" s="9">
        <v>22.019167141001585</v>
      </c>
      <c r="G17" s="9">
        <v>22.087414770911707</v>
      </c>
      <c r="H17" s="9">
        <v>21.888876211173177</v>
      </c>
      <c r="I17" s="9">
        <v>21.994875611711546</v>
      </c>
      <c r="J17" s="9">
        <v>23.377915409212164</v>
      </c>
      <c r="K17" s="9">
        <v>22.07281634740152</v>
      </c>
      <c r="L17" s="9">
        <v>22.863956718276125</v>
      </c>
      <c r="M17" s="9">
        <v>22.62613220434858</v>
      </c>
      <c r="N17" s="9">
        <v>23.132354559009244</v>
      </c>
      <c r="O17" s="9">
        <v>22.294225770639343</v>
      </c>
    </row>
    <row r="18" spans="1:15" ht="22.5">
      <c r="A18" s="6" t="s">
        <v>33</v>
      </c>
      <c r="B18" s="7" t="s">
        <v>34</v>
      </c>
      <c r="C18" s="8">
        <v>4.9542201970581505</v>
      </c>
      <c r="D18" s="9">
        <f t="shared" si="0"/>
        <v>24.77110098529075</v>
      </c>
      <c r="E18" s="9">
        <v>21.468287520585317</v>
      </c>
      <c r="F18" s="9">
        <v>21.28062766463615</v>
      </c>
      <c r="G18" s="9">
        <v>22.06879905962267</v>
      </c>
      <c r="H18" s="9">
        <v>20.666175679156858</v>
      </c>
      <c r="I18" s="9">
        <v>20.71026475819391</v>
      </c>
      <c r="J18" s="9">
        <v>22.876840321709693</v>
      </c>
      <c r="K18" s="9">
        <v>20.960162372169098</v>
      </c>
      <c r="L18" s="9">
        <v>21.940118015543238</v>
      </c>
      <c r="M18" s="9">
        <v>20.71764809678863</v>
      </c>
      <c r="N18" s="9">
        <v>22.31480693800982</v>
      </c>
      <c r="O18" s="9">
        <v>21.12062294535317</v>
      </c>
    </row>
    <row r="19" spans="1:15" ht="22.5">
      <c r="A19" s="6" t="s">
        <v>35</v>
      </c>
      <c r="B19" s="7" t="s">
        <v>34</v>
      </c>
      <c r="C19" s="8">
        <v>4.942830322912006</v>
      </c>
      <c r="D19" s="9">
        <f t="shared" si="0"/>
        <v>24.71415161456003</v>
      </c>
      <c r="E19" s="9">
        <v>21.1150033211775</v>
      </c>
      <c r="F19" s="9">
        <v>21.497389023458567</v>
      </c>
      <c r="G19" s="9">
        <v>20.41603829028872</v>
      </c>
      <c r="H19" s="9">
        <v>21.697099339535818</v>
      </c>
      <c r="I19" s="9">
        <v>22.082254949113377</v>
      </c>
      <c r="J19" s="9">
        <v>22.192299408992678</v>
      </c>
      <c r="K19" s="9">
        <v>20.658495964991207</v>
      </c>
      <c r="L19" s="9">
        <v>20.969583188111542</v>
      </c>
      <c r="M19" s="9">
        <v>21.486180791433824</v>
      </c>
      <c r="N19" s="9">
        <v>20.964418266144026</v>
      </c>
      <c r="O19" s="9">
        <v>20.551768184739394</v>
      </c>
    </row>
    <row r="20" spans="1:15" ht="22.5">
      <c r="A20" s="6" t="s">
        <v>36</v>
      </c>
      <c r="B20" s="7" t="s">
        <v>34</v>
      </c>
      <c r="C20" s="8">
        <v>4.5550900323596</v>
      </c>
      <c r="D20" s="9">
        <f t="shared" si="0"/>
        <v>22.775450161798002</v>
      </c>
      <c r="E20" s="9">
        <v>18.819714081064664</v>
      </c>
      <c r="F20" s="9">
        <v>17.96729957208509</v>
      </c>
      <c r="G20" s="9">
        <v>18.699843290739413</v>
      </c>
      <c r="H20" s="9">
        <v>18.39555589991377</v>
      </c>
      <c r="I20" s="9">
        <v>18.505053256460876</v>
      </c>
      <c r="J20" s="9">
        <v>18.2203601294384</v>
      </c>
      <c r="K20" s="9">
        <v>17.88294605296732</v>
      </c>
      <c r="L20" s="9">
        <v>18.745947440864505</v>
      </c>
      <c r="M20" s="9">
        <v>18.740941847422352</v>
      </c>
      <c r="N20" s="9">
        <v>19.444846697277</v>
      </c>
      <c r="O20" s="9">
        <v>17.65097387539345</v>
      </c>
    </row>
    <row r="21" spans="1:15" ht="45">
      <c r="A21" s="6" t="s">
        <v>37</v>
      </c>
      <c r="B21" s="7" t="s">
        <v>34</v>
      </c>
      <c r="C21" s="8">
        <v>4.33929881499213</v>
      </c>
      <c r="D21" s="9">
        <f t="shared" si="0"/>
        <v>21.69649407496065</v>
      </c>
      <c r="E21" s="9">
        <v>18.86266627741477</v>
      </c>
      <c r="F21" s="9">
        <v>18.856225759693075</v>
      </c>
      <c r="G21" s="9">
        <v>18.11185592344541</v>
      </c>
      <c r="H21" s="9">
        <v>18.48918625518386</v>
      </c>
      <c r="I21" s="9">
        <v>18.343399536103096</v>
      </c>
      <c r="J21" s="9">
        <v>19.43644260881892</v>
      </c>
      <c r="K21" s="9">
        <v>18.764535416182184</v>
      </c>
      <c r="L21" s="9">
        <v>19.255638491527577</v>
      </c>
      <c r="M21" s="9">
        <v>19.179700762265213</v>
      </c>
      <c r="N21" s="9">
        <v>19.918586921595818</v>
      </c>
      <c r="O21" s="9">
        <v>17.612448131438644</v>
      </c>
    </row>
    <row r="22" spans="1:15" ht="15">
      <c r="A22" s="12" t="s">
        <v>38</v>
      </c>
      <c r="B22" s="13"/>
      <c r="C22" s="13">
        <f aca="true" t="shared" si="1" ref="C22:O22">SUM(C3:C21)</f>
        <v>100</v>
      </c>
      <c r="D22" s="9">
        <f t="shared" si="0"/>
        <v>500</v>
      </c>
      <c r="E22" s="14">
        <f t="shared" si="1"/>
        <v>435.0922458453243</v>
      </c>
      <c r="F22" s="14">
        <f t="shared" si="1"/>
        <v>420.8843261594595</v>
      </c>
      <c r="G22" s="14">
        <f t="shared" si="1"/>
        <v>414.3558743549603</v>
      </c>
      <c r="H22" s="14">
        <f t="shared" si="1"/>
        <v>426.86305436566494</v>
      </c>
      <c r="I22" s="14">
        <f t="shared" si="1"/>
        <v>424.91326970073726</v>
      </c>
      <c r="J22" s="14">
        <f t="shared" si="1"/>
        <v>440.4737438617836</v>
      </c>
      <c r="K22" s="14">
        <f t="shared" si="1"/>
        <v>421.9176867576838</v>
      </c>
      <c r="L22" s="14">
        <f t="shared" si="1"/>
        <v>426.2750380919828</v>
      </c>
      <c r="M22" s="14">
        <f t="shared" si="1"/>
        <v>441.4827297265871</v>
      </c>
      <c r="N22" s="14">
        <f t="shared" si="1"/>
        <v>435.3998463671139</v>
      </c>
      <c r="O22" s="14">
        <f t="shared" si="1"/>
        <v>423.58250289332557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H5" sqref="H5"/>
    </sheetView>
  </sheetViews>
  <sheetFormatPr defaultColWidth="11.421875" defaultRowHeight="15"/>
  <cols>
    <col min="2" max="2" width="28.7109375" style="0" customWidth="1"/>
  </cols>
  <sheetData>
    <row r="2" spans="2:8" ht="33.75">
      <c r="B2" s="40" t="s">
        <v>0</v>
      </c>
      <c r="C2" s="41" t="s">
        <v>1</v>
      </c>
      <c r="D2" s="41" t="s">
        <v>2</v>
      </c>
      <c r="E2" s="41" t="s">
        <v>107</v>
      </c>
      <c r="F2" s="41" t="s">
        <v>108</v>
      </c>
      <c r="G2" s="41" t="s">
        <v>109</v>
      </c>
      <c r="H2" s="41" t="s">
        <v>110</v>
      </c>
    </row>
    <row r="3" spans="2:8" ht="15">
      <c r="B3" s="42" t="s">
        <v>103</v>
      </c>
      <c r="C3" s="43" t="s">
        <v>16</v>
      </c>
      <c r="D3" s="44">
        <v>5.63526826176107</v>
      </c>
      <c r="E3" s="45">
        <f>'[1]TABLA RESUMEN MARCAS (2)'!Q5</f>
        <v>25.852030147980237</v>
      </c>
      <c r="F3" s="45">
        <f>'[1]TABLA RESUMEN MARCAS (2)'!E5</f>
        <v>28.17634130880535</v>
      </c>
      <c r="G3" s="45">
        <f aca="true" t="shared" si="0" ref="G3:G21">E3-F3</f>
        <v>-2.3243111608251112</v>
      </c>
      <c r="H3" s="45">
        <f>E3-'[1]TABLA RESUMEN MARCAS (2)'!$Q$26</f>
        <v>3.347267985247367</v>
      </c>
    </row>
    <row r="4" spans="2:8" ht="15">
      <c r="B4" s="42" t="s">
        <v>111</v>
      </c>
      <c r="C4" s="46"/>
      <c r="D4" s="44">
        <v>5.634769480570241</v>
      </c>
      <c r="E4" s="45">
        <f>'[1]TABLA RESUMEN MARCAS (2)'!Q6</f>
        <v>26.372212226057652</v>
      </c>
      <c r="F4" s="45">
        <f>'[1]TABLA RESUMEN MARCAS (2)'!E6</f>
        <v>28.173847402851205</v>
      </c>
      <c r="G4" s="45">
        <f t="shared" si="0"/>
        <v>-1.8016351767935532</v>
      </c>
      <c r="H4" s="45">
        <f>E4-'[1]TABLA RESUMEN MARCAS (2)'!$Q$26</f>
        <v>3.8674500633247817</v>
      </c>
    </row>
    <row r="5" spans="2:8" ht="22.5">
      <c r="B5" s="42" t="s">
        <v>112</v>
      </c>
      <c r="C5" s="46"/>
      <c r="D5" s="44">
        <v>5.549823206993805</v>
      </c>
      <c r="E5" s="45">
        <f>'[1]TABLA RESUMEN MARCAS (2)'!Q7</f>
        <v>25.06694853007143</v>
      </c>
      <c r="F5" s="45">
        <f>'[1]TABLA RESUMEN MARCAS (2)'!E7</f>
        <v>27.749116034969028</v>
      </c>
      <c r="G5" s="45">
        <f t="shared" si="0"/>
        <v>-2.682167504897599</v>
      </c>
      <c r="H5" s="45">
        <f>E5-'[1]TABLA RESUMEN MARCAS (2)'!$Q$26</f>
        <v>2.5621863673385583</v>
      </c>
    </row>
    <row r="6" spans="2:8" ht="15">
      <c r="B6" s="42" t="s">
        <v>113</v>
      </c>
      <c r="C6" s="47"/>
      <c r="D6" s="44">
        <v>5.545103969572892</v>
      </c>
      <c r="E6" s="45">
        <f>'[1]TABLA RESUMEN MARCAS (2)'!Q8</f>
        <v>25.30651720498182</v>
      </c>
      <c r="F6" s="45">
        <f>'[1]TABLA RESUMEN MARCAS (2)'!E8</f>
        <v>27.72551984786446</v>
      </c>
      <c r="G6" s="45">
        <f t="shared" si="0"/>
        <v>-2.419002642882642</v>
      </c>
      <c r="H6" s="45">
        <f>E6-'[1]TABLA RESUMEN MARCAS (2)'!$Q$26</f>
        <v>2.8017550422489492</v>
      </c>
    </row>
    <row r="7" spans="2:8" ht="15">
      <c r="B7" s="42" t="s">
        <v>114</v>
      </c>
      <c r="C7" s="43" t="s">
        <v>115</v>
      </c>
      <c r="D7" s="44">
        <v>5.510515181246923</v>
      </c>
      <c r="E7" s="45">
        <f>'[1]TABLA RESUMEN MARCAS (2)'!Q9</f>
        <v>20.82122073463177</v>
      </c>
      <c r="F7" s="45">
        <f>'[1]TABLA RESUMEN MARCAS (2)'!E9</f>
        <v>27.552575906234615</v>
      </c>
      <c r="G7" s="45">
        <f t="shared" si="0"/>
        <v>-6.731355171602846</v>
      </c>
      <c r="H7" s="45">
        <f>E7-'[1]TABLA RESUMEN MARCAS (2)'!$Q$26</f>
        <v>-1.6835414281011012</v>
      </c>
    </row>
    <row r="8" spans="2:8" ht="15">
      <c r="B8" s="42" t="s">
        <v>104</v>
      </c>
      <c r="C8" s="46"/>
      <c r="D8" s="44">
        <v>5.497911595363761</v>
      </c>
      <c r="E8" s="45">
        <f>'[1]TABLA RESUMEN MARCAS (2)'!Q10</f>
        <v>20.680380746964364</v>
      </c>
      <c r="F8" s="45">
        <f>'[1]TABLA RESUMEN MARCAS (2)'!E10</f>
        <v>27.489557976818805</v>
      </c>
      <c r="G8" s="45">
        <f t="shared" si="0"/>
        <v>-6.809177229854441</v>
      </c>
      <c r="H8" s="45">
        <f>E8-'[1]TABLA RESUMEN MARCAS (2)'!$Q$26</f>
        <v>-1.8243814157685065</v>
      </c>
    </row>
    <row r="9" spans="2:8" ht="22.5">
      <c r="B9" s="42" t="s">
        <v>116</v>
      </c>
      <c r="C9" s="47"/>
      <c r="D9" s="44">
        <v>5.454827059395505</v>
      </c>
      <c r="E9" s="45">
        <f>'[1]TABLA RESUMEN MARCAS (2)'!Q11</f>
        <v>21.536662917515205</v>
      </c>
      <c r="F9" s="45">
        <f>'[1]TABLA RESUMEN MARCAS (2)'!E11</f>
        <v>27.274135296977526</v>
      </c>
      <c r="G9" s="45">
        <f t="shared" si="0"/>
        <v>-5.7374723794623215</v>
      </c>
      <c r="H9" s="45">
        <f>E9-'[1]TABLA RESUMEN MARCAS (2)'!$Q$26</f>
        <v>-0.9680992452176653</v>
      </c>
    </row>
    <row r="10" spans="2:8" ht="15">
      <c r="B10" s="42" t="s">
        <v>117</v>
      </c>
      <c r="C10" s="43" t="s">
        <v>118</v>
      </c>
      <c r="D10" s="44">
        <v>5.3571018284145655</v>
      </c>
      <c r="E10" s="45">
        <f>'[1]TABLA RESUMEN MARCAS (2)'!Q12</f>
        <v>23.985516329300687</v>
      </c>
      <c r="F10" s="45">
        <f>'[1]TABLA RESUMEN MARCAS (2)'!E12</f>
        <v>26.785509142072826</v>
      </c>
      <c r="G10" s="45">
        <f t="shared" si="0"/>
        <v>-2.799992812772139</v>
      </c>
      <c r="H10" s="45">
        <f>E10-'[1]TABLA RESUMEN MARCAS (2)'!$Q$26</f>
        <v>1.4807541665678166</v>
      </c>
    </row>
    <row r="11" spans="2:8" ht="15">
      <c r="B11" s="42" t="s">
        <v>119</v>
      </c>
      <c r="C11" s="46"/>
      <c r="D11" s="44">
        <v>5.345258711442388</v>
      </c>
      <c r="E11" s="45">
        <f>'[1]TABLA RESUMEN MARCAS (2)'!Q13</f>
        <v>23.28723013660566</v>
      </c>
      <c r="F11" s="45">
        <f>'[1]TABLA RESUMEN MARCAS (2)'!E13</f>
        <v>26.72629355721194</v>
      </c>
      <c r="G11" s="45">
        <f t="shared" si="0"/>
        <v>-3.439063420606278</v>
      </c>
      <c r="H11" s="45">
        <f>E11-'[1]TABLA RESUMEN MARCAS (2)'!$Q$26</f>
        <v>0.7824679738727909</v>
      </c>
    </row>
    <row r="12" spans="2:8" ht="15">
      <c r="B12" s="42" t="s">
        <v>120</v>
      </c>
      <c r="C12" s="46"/>
      <c r="D12" s="44">
        <v>5.335413157044466</v>
      </c>
      <c r="E12" s="45">
        <f>'[1]TABLA RESUMEN MARCAS (2)'!Q14</f>
        <v>21.6275253571236</v>
      </c>
      <c r="F12" s="45">
        <f>'[1]TABLA RESUMEN MARCAS (2)'!E14</f>
        <v>26.677065785222332</v>
      </c>
      <c r="G12" s="45">
        <f t="shared" si="0"/>
        <v>-5.049540428098734</v>
      </c>
      <c r="H12" s="45">
        <f>E12-'[1]TABLA RESUMEN MARCAS (2)'!$Q$26</f>
        <v>-0.8772368056092716</v>
      </c>
    </row>
    <row r="13" spans="2:8" ht="15">
      <c r="B13" s="42" t="s">
        <v>121</v>
      </c>
      <c r="C13" s="46"/>
      <c r="D13" s="44">
        <v>5.318580573369063</v>
      </c>
      <c r="E13" s="45">
        <f>'[1]TABLA RESUMEN MARCAS (2)'!Q15</f>
        <v>24.216380955227816</v>
      </c>
      <c r="F13" s="45">
        <f>'[1]TABLA RESUMEN MARCAS (2)'!E15</f>
        <v>26.592902866845314</v>
      </c>
      <c r="G13" s="45">
        <f t="shared" si="0"/>
        <v>-2.3765219116174983</v>
      </c>
      <c r="H13" s="45">
        <f>E13-'[1]TABLA RESUMEN MARCAS (2)'!$Q$26</f>
        <v>1.7116187924949458</v>
      </c>
    </row>
    <row r="14" spans="2:8" ht="15">
      <c r="B14" s="42" t="s">
        <v>55</v>
      </c>
      <c r="C14" s="46"/>
      <c r="D14" s="44">
        <v>5.302034813254777</v>
      </c>
      <c r="E14" s="45">
        <f>'[1]TABLA RESUMEN MARCAS (2)'!Q16</f>
        <v>24.036149979727725</v>
      </c>
      <c r="F14" s="45">
        <f>'[1]TABLA RESUMEN MARCAS (2)'!E16</f>
        <v>26.510174066273887</v>
      </c>
      <c r="G14" s="45">
        <f t="shared" si="0"/>
        <v>-2.4740240865461622</v>
      </c>
      <c r="H14" s="45">
        <f>E14-'[1]TABLA RESUMEN MARCAS (2)'!$Q$26</f>
        <v>1.5313878169948545</v>
      </c>
    </row>
    <row r="15" spans="2:8" ht="15">
      <c r="B15" s="42" t="s">
        <v>122</v>
      </c>
      <c r="C15" s="46"/>
      <c r="D15" s="44">
        <v>5.2688674819833</v>
      </c>
      <c r="E15" s="45">
        <f>'[1]TABLA RESUMEN MARCAS (2)'!Q17</f>
        <v>23.0862441131718</v>
      </c>
      <c r="F15" s="45">
        <f>'[1]TABLA RESUMEN MARCAS (2)'!E17</f>
        <v>26.3443374099165</v>
      </c>
      <c r="G15" s="45">
        <f t="shared" si="0"/>
        <v>-3.258093296744697</v>
      </c>
      <c r="H15" s="45">
        <f>E15-'[1]TABLA RESUMEN MARCAS (2)'!$Q$26</f>
        <v>0.5814819504389312</v>
      </c>
    </row>
    <row r="16" spans="2:8" ht="15">
      <c r="B16" s="42" t="s">
        <v>123</v>
      </c>
      <c r="C16" s="46"/>
      <c r="D16" s="44">
        <v>5.2414481191288935</v>
      </c>
      <c r="E16" s="45">
        <f>'[1]TABLA RESUMEN MARCAS (2)'!Q18</f>
        <v>19.94578807586849</v>
      </c>
      <c r="F16" s="45">
        <f>'[1]TABLA RESUMEN MARCAS (2)'!E18</f>
        <v>26.207240595644468</v>
      </c>
      <c r="G16" s="45">
        <f t="shared" si="0"/>
        <v>-6.261452519775979</v>
      </c>
      <c r="H16" s="45">
        <f>E16-'[1]TABLA RESUMEN MARCAS (2)'!$Q$26</f>
        <v>-2.5589740868643815</v>
      </c>
    </row>
    <row r="17" spans="2:8" ht="15">
      <c r="B17" s="42" t="s">
        <v>124</v>
      </c>
      <c r="C17" s="47"/>
      <c r="D17" s="44">
        <v>5.21163719313647</v>
      </c>
      <c r="E17" s="45">
        <f>'[1]TABLA RESUMEN MARCAS (2)'!Q19</f>
        <v>22.50476216273287</v>
      </c>
      <c r="F17" s="45">
        <f>'[1]TABLA RESUMEN MARCAS (2)'!E19</f>
        <v>26.05818596568235</v>
      </c>
      <c r="G17" s="45">
        <f t="shared" si="0"/>
        <v>-3.553423802949478</v>
      </c>
      <c r="H17" s="45">
        <f>E17-'[1]TABLA RESUMEN MARCAS (2)'!$Q$26</f>
        <v>0</v>
      </c>
    </row>
    <row r="18" spans="2:8" ht="15">
      <c r="B18" s="42" t="s">
        <v>125</v>
      </c>
      <c r="C18" s="43" t="s">
        <v>126</v>
      </c>
      <c r="D18" s="44">
        <v>4.9542201970581505</v>
      </c>
      <c r="E18" s="45">
        <f>'[1]TABLA RESUMEN MARCAS (2)'!Q20</f>
        <v>21.465850306524413</v>
      </c>
      <c r="F18" s="45">
        <f>'[1]TABLA RESUMEN MARCAS (2)'!E20</f>
        <v>24.77110098529075</v>
      </c>
      <c r="G18" s="45">
        <f t="shared" si="0"/>
        <v>-3.3052506787663383</v>
      </c>
      <c r="H18" s="45">
        <f>E18-'[1]TABLA RESUMEN MARCAS (2)'!$Q$26</f>
        <v>-1.0389118562084576</v>
      </c>
    </row>
    <row r="19" spans="2:8" ht="15">
      <c r="B19" s="42" t="s">
        <v>127</v>
      </c>
      <c r="C19" s="46"/>
      <c r="D19" s="44">
        <v>4.942830322912006</v>
      </c>
      <c r="E19" s="45">
        <f>'[1]TABLA RESUMEN MARCAS (2)'!Q21</f>
        <v>21.239139157089696</v>
      </c>
      <c r="F19" s="45">
        <f>'[1]TABLA RESUMEN MARCAS (2)'!E21</f>
        <v>24.71415161456003</v>
      </c>
      <c r="G19" s="45">
        <f t="shared" si="0"/>
        <v>-3.475012457470335</v>
      </c>
      <c r="H19" s="45">
        <f>E19-'[1]TABLA RESUMEN MARCAS (2)'!$Q$26</f>
        <v>-1.2656230056431745</v>
      </c>
    </row>
    <row r="20" spans="2:8" ht="15">
      <c r="B20" s="42" t="s">
        <v>128</v>
      </c>
      <c r="C20" s="46"/>
      <c r="D20" s="44">
        <v>4.5550900323596</v>
      </c>
      <c r="E20" s="45">
        <f>'[1]TABLA RESUMEN MARCAS (2)'!Q22</f>
        <v>18.461225649420626</v>
      </c>
      <c r="F20" s="45">
        <f>'[1]TABLA RESUMEN MARCAS (2)'!E22</f>
        <v>22.775450161798002</v>
      </c>
      <c r="G20" s="45">
        <f t="shared" si="0"/>
        <v>-4.3142245123773755</v>
      </c>
      <c r="H20" s="45">
        <f>E20-'[1]TABLA RESUMEN MARCAS (2)'!$Q$26</f>
        <v>-4.043536513312244</v>
      </c>
    </row>
    <row r="21" spans="2:8" ht="15">
      <c r="B21" s="42" t="s">
        <v>129</v>
      </c>
      <c r="C21" s="47"/>
      <c r="D21" s="44">
        <v>4.33929881499213</v>
      </c>
      <c r="E21" s="45">
        <f>'[1]TABLA RESUMEN MARCAS (2)'!Q23</f>
        <v>18.80278964396987</v>
      </c>
      <c r="F21" s="45">
        <f>'[1]TABLA RESUMEN MARCAS (2)'!E23</f>
        <v>21.69649407496065</v>
      </c>
      <c r="G21" s="45">
        <f t="shared" si="0"/>
        <v>-2.8937044309907805</v>
      </c>
      <c r="H21" s="45">
        <f>E21-'[1]TABLA RESUMEN MARCAS (2)'!$Q$26</f>
        <v>-3.701972518763</v>
      </c>
    </row>
    <row r="22" ht="15">
      <c r="B22" s="12"/>
    </row>
  </sheetData>
  <mergeCells count="4">
    <mergeCell ref="C3:C6"/>
    <mergeCell ref="C7:C9"/>
    <mergeCell ref="C10:C17"/>
    <mergeCell ref="C18:C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M6" sqref="M6"/>
    </sheetView>
  </sheetViews>
  <sheetFormatPr defaultColWidth="11.421875" defaultRowHeight="15"/>
  <cols>
    <col min="2" max="2" width="27.28125" style="0" customWidth="1"/>
  </cols>
  <sheetData>
    <row r="2" spans="2:3" ht="15">
      <c r="B2" s="29" t="s">
        <v>60</v>
      </c>
      <c r="C2" s="29" t="s">
        <v>61</v>
      </c>
    </row>
    <row r="3" spans="2:3" ht="15">
      <c r="B3" s="30" t="s">
        <v>6</v>
      </c>
      <c r="C3" s="31">
        <v>414.35587435496035</v>
      </c>
    </row>
    <row r="4" spans="2:3" ht="15">
      <c r="B4" s="30" t="s">
        <v>5</v>
      </c>
      <c r="C4" s="31">
        <v>420.88432615945953</v>
      </c>
    </row>
    <row r="5" spans="2:3" ht="15">
      <c r="B5" s="30" t="s">
        <v>10</v>
      </c>
      <c r="C5" s="31">
        <v>421.9176867576838</v>
      </c>
    </row>
    <row r="6" spans="2:3" ht="15">
      <c r="B6" s="30" t="s">
        <v>14</v>
      </c>
      <c r="C6" s="31">
        <v>423.58250289332545</v>
      </c>
    </row>
    <row r="7" spans="2:3" ht="15">
      <c r="B7" s="30" t="s">
        <v>8</v>
      </c>
      <c r="C7" s="31">
        <v>424.9132697007372</v>
      </c>
    </row>
    <row r="8" spans="2:3" ht="15">
      <c r="B8" s="30" t="s">
        <v>11</v>
      </c>
      <c r="C8" s="31">
        <v>426.2750380919828</v>
      </c>
    </row>
    <row r="9" spans="2:3" ht="15">
      <c r="B9" s="30" t="s">
        <v>7</v>
      </c>
      <c r="C9" s="31">
        <v>426.8630543656649</v>
      </c>
    </row>
    <row r="10" spans="2:3" ht="15">
      <c r="B10" s="30" t="s">
        <v>4</v>
      </c>
      <c r="C10" s="31">
        <v>435.0922458453243</v>
      </c>
    </row>
    <row r="11" spans="2:3" ht="15">
      <c r="B11" s="30" t="s">
        <v>13</v>
      </c>
      <c r="C11" s="31">
        <v>435.39984636711387</v>
      </c>
    </row>
    <row r="12" spans="2:3" ht="15">
      <c r="B12" s="30" t="s">
        <v>9</v>
      </c>
      <c r="C12" s="31">
        <v>440.4737438617836</v>
      </c>
    </row>
    <row r="13" spans="2:3" ht="15">
      <c r="B13" s="30" t="s">
        <v>12</v>
      </c>
      <c r="C13" s="31">
        <v>441.4827297265872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0">
      <selection activeCell="O17" sqref="O17"/>
    </sheetView>
  </sheetViews>
  <sheetFormatPr defaultColWidth="11.421875" defaultRowHeight="15"/>
  <sheetData>
    <row r="1" spans="2:5" ht="15">
      <c r="B1" s="32" t="s">
        <v>62</v>
      </c>
      <c r="C1" s="33" t="s">
        <v>63</v>
      </c>
      <c r="D1" s="32" t="s">
        <v>39</v>
      </c>
      <c r="E1" s="32" t="s">
        <v>64</v>
      </c>
    </row>
    <row r="2" spans="1:9" ht="15">
      <c r="A2" s="34" t="s">
        <v>65</v>
      </c>
      <c r="B2" s="18">
        <v>1</v>
      </c>
      <c r="C2" s="19">
        <v>41</v>
      </c>
      <c r="D2" s="35">
        <f>(C2/$C$33)*100</f>
        <v>16.400000000000002</v>
      </c>
      <c r="E2" s="33">
        <v>16.400000000000002</v>
      </c>
      <c r="H2" t="s">
        <v>94</v>
      </c>
      <c r="I2">
        <f>D2+D3</f>
        <v>27.200000000000003</v>
      </c>
    </row>
    <row r="3" spans="1:9" ht="15">
      <c r="A3" s="34" t="s">
        <v>66</v>
      </c>
      <c r="B3" s="18">
        <v>2</v>
      </c>
      <c r="C3" s="19">
        <v>27</v>
      </c>
      <c r="D3" s="35">
        <f>(C3/$C$33)*100</f>
        <v>10.8</v>
      </c>
      <c r="E3" s="36">
        <f>E2+D3</f>
        <v>27.200000000000003</v>
      </c>
      <c r="H3" t="s">
        <v>95</v>
      </c>
      <c r="I3">
        <f>D4+D12+D13</f>
        <v>16</v>
      </c>
    </row>
    <row r="4" spans="1:9" ht="24.75">
      <c r="A4" s="34" t="s">
        <v>67</v>
      </c>
      <c r="B4" s="18">
        <v>27</v>
      </c>
      <c r="C4" s="19">
        <v>27</v>
      </c>
      <c r="D4" s="35">
        <f>(C4/$C$33)*100</f>
        <v>10.8</v>
      </c>
      <c r="E4" s="36">
        <f>E3+D4</f>
        <v>38</v>
      </c>
      <c r="H4" t="s">
        <v>96</v>
      </c>
      <c r="I4">
        <f>D6+D8+D17</f>
        <v>12.4</v>
      </c>
    </row>
    <row r="5" spans="1:9" ht="15">
      <c r="A5" s="34" t="s">
        <v>68</v>
      </c>
      <c r="B5" s="18">
        <v>8</v>
      </c>
      <c r="C5" s="19">
        <v>20</v>
      </c>
      <c r="D5" s="35">
        <f>(C5/$C$33)*100</f>
        <v>8</v>
      </c>
      <c r="E5" s="36">
        <f>E4+D5</f>
        <v>46</v>
      </c>
      <c r="H5" t="s">
        <v>97</v>
      </c>
      <c r="I5">
        <f>D5+D14+D28</f>
        <v>10.4</v>
      </c>
    </row>
    <row r="6" spans="1:9" ht="15">
      <c r="A6" s="34" t="s">
        <v>69</v>
      </c>
      <c r="B6" s="18">
        <v>12</v>
      </c>
      <c r="C6" s="19">
        <v>16</v>
      </c>
      <c r="D6" s="35">
        <f>(C6/$C$33)*100</f>
        <v>6.4</v>
      </c>
      <c r="E6" s="36">
        <f aca="true" t="shared" si="0" ref="E6:E32">E5+D6</f>
        <v>52.4</v>
      </c>
      <c r="H6" t="s">
        <v>98</v>
      </c>
      <c r="I6">
        <f>D7+D10</f>
        <v>10</v>
      </c>
    </row>
    <row r="7" spans="1:9" ht="15">
      <c r="A7" s="34" t="s">
        <v>70</v>
      </c>
      <c r="B7" s="18">
        <v>21</v>
      </c>
      <c r="C7" s="19">
        <v>16</v>
      </c>
      <c r="D7" s="35">
        <f>(C7/$C$33)*100</f>
        <v>6.4</v>
      </c>
      <c r="E7" s="36">
        <f t="shared" si="0"/>
        <v>58.8</v>
      </c>
      <c r="H7" t="s">
        <v>99</v>
      </c>
      <c r="I7">
        <f>D9+D23</f>
        <v>5.2</v>
      </c>
    </row>
    <row r="8" spans="1:9" ht="15">
      <c r="A8" s="34" t="s">
        <v>71</v>
      </c>
      <c r="B8" s="18">
        <v>11</v>
      </c>
      <c r="C8" s="19">
        <v>11</v>
      </c>
      <c r="D8" s="35">
        <f>(C8/$C$33)*100</f>
        <v>4.3999999999999995</v>
      </c>
      <c r="E8" s="36">
        <f t="shared" si="0"/>
        <v>63.199999999999996</v>
      </c>
      <c r="H8" t="s">
        <v>100</v>
      </c>
      <c r="I8">
        <f>D15+D16+D20</f>
        <v>4.4</v>
      </c>
    </row>
    <row r="9" spans="1:9" ht="15">
      <c r="A9" s="34" t="s">
        <v>72</v>
      </c>
      <c r="B9" s="18">
        <v>19</v>
      </c>
      <c r="C9" s="19">
        <v>10</v>
      </c>
      <c r="D9" s="35">
        <f>(C9/$C$33)*100</f>
        <v>4</v>
      </c>
      <c r="E9" s="36">
        <f t="shared" si="0"/>
        <v>67.19999999999999</v>
      </c>
      <c r="H9" t="s">
        <v>101</v>
      </c>
      <c r="I9">
        <f>100-SUM(I2:I8)</f>
        <v>14.399999999999991</v>
      </c>
    </row>
    <row r="10" spans="1:5" ht="15">
      <c r="A10" s="34" t="s">
        <v>73</v>
      </c>
      <c r="B10" s="18">
        <v>22</v>
      </c>
      <c r="C10" s="19">
        <v>9</v>
      </c>
      <c r="D10" s="35">
        <f>(C10/$C$33)*100</f>
        <v>3.5999999999999996</v>
      </c>
      <c r="E10" s="36">
        <f t="shared" si="0"/>
        <v>70.79999999999998</v>
      </c>
    </row>
    <row r="11" spans="2:5" ht="15">
      <c r="B11" s="18">
        <v>98</v>
      </c>
      <c r="C11" s="19">
        <v>9</v>
      </c>
      <c r="D11" s="37">
        <f>(C11/$C$33)*100</f>
        <v>3.5999999999999996</v>
      </c>
      <c r="E11" s="36">
        <f t="shared" si="0"/>
        <v>74.39999999999998</v>
      </c>
    </row>
    <row r="12" spans="1:5" ht="15">
      <c r="A12" s="34" t="s">
        <v>74</v>
      </c>
      <c r="B12" s="18">
        <v>26</v>
      </c>
      <c r="C12" s="19">
        <v>7</v>
      </c>
      <c r="D12" s="35">
        <f>(C12/$C$33)*100</f>
        <v>2.8000000000000003</v>
      </c>
      <c r="E12" s="36">
        <f t="shared" si="0"/>
        <v>77.19999999999997</v>
      </c>
    </row>
    <row r="13" spans="1:5" ht="15">
      <c r="A13" s="34" t="s">
        <v>75</v>
      </c>
      <c r="B13" s="18">
        <v>28</v>
      </c>
      <c r="C13" s="19">
        <v>6</v>
      </c>
      <c r="D13" s="35">
        <f>(C13/$C$33)*100</f>
        <v>2.4</v>
      </c>
      <c r="E13" s="36">
        <f t="shared" si="0"/>
        <v>79.59999999999998</v>
      </c>
    </row>
    <row r="14" spans="1:5" ht="15">
      <c r="A14" s="34" t="s">
        <v>76</v>
      </c>
      <c r="B14" s="18">
        <v>9</v>
      </c>
      <c r="C14" s="19">
        <v>5</v>
      </c>
      <c r="D14" s="35">
        <f>(C14/$C$33)*100</f>
        <v>2</v>
      </c>
      <c r="E14" s="38">
        <f t="shared" si="0"/>
        <v>81.59999999999998</v>
      </c>
    </row>
    <row r="15" spans="1:5" ht="15">
      <c r="A15" s="34" t="s">
        <v>77</v>
      </c>
      <c r="B15" s="18">
        <v>5</v>
      </c>
      <c r="C15" s="19">
        <v>4</v>
      </c>
      <c r="D15" s="35">
        <f>(C15/$C$33)*100</f>
        <v>1.6</v>
      </c>
      <c r="E15" s="36">
        <f t="shared" si="0"/>
        <v>83.19999999999997</v>
      </c>
    </row>
    <row r="16" spans="1:5" ht="15">
      <c r="A16" s="34" t="s">
        <v>78</v>
      </c>
      <c r="B16" s="18">
        <v>6</v>
      </c>
      <c r="C16" s="19">
        <v>4</v>
      </c>
      <c r="D16" s="35">
        <f>(C16/$C$33)*100</f>
        <v>1.6</v>
      </c>
      <c r="E16" s="36">
        <f t="shared" si="0"/>
        <v>84.79999999999997</v>
      </c>
    </row>
    <row r="17" spans="1:5" ht="15">
      <c r="A17" s="34" t="s">
        <v>79</v>
      </c>
      <c r="B17" s="18">
        <v>13</v>
      </c>
      <c r="C17" s="19">
        <v>4</v>
      </c>
      <c r="D17" s="35">
        <f>(C17/$C$33)*100</f>
        <v>1.6</v>
      </c>
      <c r="E17" s="36">
        <f t="shared" si="0"/>
        <v>86.39999999999996</v>
      </c>
    </row>
    <row r="18" spans="1:5" ht="15">
      <c r="A18" s="34" t="s">
        <v>80</v>
      </c>
      <c r="B18" s="18">
        <v>16</v>
      </c>
      <c r="C18" s="19">
        <v>4</v>
      </c>
      <c r="D18" s="37">
        <f>(C18/$C$33)*100</f>
        <v>1.6</v>
      </c>
      <c r="E18" s="36">
        <f t="shared" si="0"/>
        <v>87.99999999999996</v>
      </c>
    </row>
    <row r="19" spans="1:5" ht="15">
      <c r="A19" s="34" t="s">
        <v>81</v>
      </c>
      <c r="B19" s="18">
        <v>3</v>
      </c>
      <c r="C19" s="19">
        <v>3</v>
      </c>
      <c r="D19" s="37">
        <f>(C19/$C$33)*100</f>
        <v>1.2</v>
      </c>
      <c r="E19" s="36">
        <f t="shared" si="0"/>
        <v>89.19999999999996</v>
      </c>
    </row>
    <row r="20" spans="1:5" ht="15">
      <c r="A20" s="34" t="s">
        <v>82</v>
      </c>
      <c r="B20" s="18">
        <v>4</v>
      </c>
      <c r="C20" s="19">
        <v>3</v>
      </c>
      <c r="D20" s="35">
        <f>(C20/$C$33)*100</f>
        <v>1.2</v>
      </c>
      <c r="E20" s="36">
        <f t="shared" si="0"/>
        <v>90.39999999999996</v>
      </c>
    </row>
    <row r="21" spans="1:5" ht="15">
      <c r="A21" s="34" t="s">
        <v>83</v>
      </c>
      <c r="B21" s="18">
        <v>7</v>
      </c>
      <c r="C21" s="19">
        <v>3</v>
      </c>
      <c r="D21" s="37">
        <f>(C21/$C$33)*100</f>
        <v>1.2</v>
      </c>
      <c r="E21" s="36">
        <f t="shared" si="0"/>
        <v>91.59999999999997</v>
      </c>
    </row>
    <row r="22" spans="1:5" ht="15">
      <c r="A22" s="34" t="s">
        <v>84</v>
      </c>
      <c r="B22" s="18">
        <v>18</v>
      </c>
      <c r="C22" s="19">
        <v>3</v>
      </c>
      <c r="D22" s="37">
        <f>(C22/$C$33)*100</f>
        <v>1.2</v>
      </c>
      <c r="E22" s="36">
        <f t="shared" si="0"/>
        <v>92.79999999999997</v>
      </c>
    </row>
    <row r="23" spans="1:5" ht="15">
      <c r="A23" s="34" t="s">
        <v>85</v>
      </c>
      <c r="B23" s="18">
        <v>20</v>
      </c>
      <c r="C23" s="19">
        <v>3</v>
      </c>
      <c r="D23" s="35">
        <f>(C23/$C$33)*100</f>
        <v>1.2</v>
      </c>
      <c r="E23" s="36">
        <f t="shared" si="0"/>
        <v>93.99999999999997</v>
      </c>
    </row>
    <row r="24" spans="1:5" ht="15">
      <c r="A24" s="34" t="s">
        <v>86</v>
      </c>
      <c r="B24" s="18">
        <v>30</v>
      </c>
      <c r="C24" s="19">
        <v>3</v>
      </c>
      <c r="D24" s="37">
        <f>(C24/$C$33)*100</f>
        <v>1.2</v>
      </c>
      <c r="E24" s="36">
        <f t="shared" si="0"/>
        <v>95.19999999999997</v>
      </c>
    </row>
    <row r="25" spans="2:5" ht="15">
      <c r="B25" s="18">
        <v>90</v>
      </c>
      <c r="C25" s="19">
        <v>3</v>
      </c>
      <c r="D25" s="37">
        <f>(C25/$C$33)*100</f>
        <v>1.2</v>
      </c>
      <c r="E25" s="36">
        <f t="shared" si="0"/>
        <v>96.39999999999998</v>
      </c>
    </row>
    <row r="26" spans="1:5" ht="15">
      <c r="A26" s="34" t="s">
        <v>87</v>
      </c>
      <c r="B26" s="18">
        <v>15</v>
      </c>
      <c r="C26" s="19">
        <v>2</v>
      </c>
      <c r="D26" s="37">
        <f>(C26/$C$33)*100</f>
        <v>0.8</v>
      </c>
      <c r="E26" s="36">
        <f t="shared" si="0"/>
        <v>97.19999999999997</v>
      </c>
    </row>
    <row r="27" spans="1:5" ht="15">
      <c r="A27" s="34" t="s">
        <v>88</v>
      </c>
      <c r="B27" s="18">
        <v>17</v>
      </c>
      <c r="C27" s="19">
        <v>2</v>
      </c>
      <c r="D27" s="37">
        <f>(C27/$C$33)*100</f>
        <v>0.8</v>
      </c>
      <c r="E27" s="36">
        <f t="shared" si="0"/>
        <v>97.99999999999997</v>
      </c>
    </row>
    <row r="28" spans="1:5" ht="15">
      <c r="A28" s="34" t="s">
        <v>89</v>
      </c>
      <c r="B28" s="18">
        <v>10</v>
      </c>
      <c r="C28" s="19">
        <v>1</v>
      </c>
      <c r="D28" s="37">
        <f>(C28/$C$33)*100</f>
        <v>0.4</v>
      </c>
      <c r="E28" s="36">
        <f t="shared" si="0"/>
        <v>98.39999999999998</v>
      </c>
    </row>
    <row r="29" spans="1:5" ht="15">
      <c r="A29" s="34" t="s">
        <v>90</v>
      </c>
      <c r="B29" s="18">
        <v>14</v>
      </c>
      <c r="C29" s="19">
        <v>1</v>
      </c>
      <c r="D29" s="37">
        <f>(C29/$C$33)*100</f>
        <v>0.4</v>
      </c>
      <c r="E29" s="36">
        <f t="shared" si="0"/>
        <v>98.79999999999998</v>
      </c>
    </row>
    <row r="30" spans="1:5" ht="15">
      <c r="A30" s="34" t="s">
        <v>91</v>
      </c>
      <c r="B30" s="18">
        <v>23</v>
      </c>
      <c r="C30" s="19">
        <v>1</v>
      </c>
      <c r="D30" s="37">
        <f>(C30/$C$33)*100</f>
        <v>0.4</v>
      </c>
      <c r="E30" s="36">
        <f t="shared" si="0"/>
        <v>99.19999999999999</v>
      </c>
    </row>
    <row r="31" spans="1:5" ht="15">
      <c r="A31" s="34" t="s">
        <v>92</v>
      </c>
      <c r="B31" s="18">
        <v>24</v>
      </c>
      <c r="C31" s="19">
        <v>1</v>
      </c>
      <c r="D31" s="37">
        <f>(C31/$C$33)*100</f>
        <v>0.4</v>
      </c>
      <c r="E31" s="36">
        <f t="shared" si="0"/>
        <v>99.6</v>
      </c>
    </row>
    <row r="32" spans="1:5" ht="24.75">
      <c r="A32" s="34" t="s">
        <v>93</v>
      </c>
      <c r="B32" s="18">
        <v>29</v>
      </c>
      <c r="C32" s="19">
        <v>1</v>
      </c>
      <c r="D32" s="37">
        <f>(C32/$C$33)*100</f>
        <v>0.4</v>
      </c>
      <c r="E32" s="36">
        <f t="shared" si="0"/>
        <v>100</v>
      </c>
    </row>
    <row r="33" ht="15">
      <c r="C33">
        <f>SUM(C2:C32)</f>
        <v>250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23">
      <selection activeCell="M45" sqref="M45"/>
    </sheetView>
  </sheetViews>
  <sheetFormatPr defaultColWidth="11.421875" defaultRowHeight="15"/>
  <cols>
    <col min="1" max="1" width="22.7109375" style="0" customWidth="1"/>
    <col min="4" max="4" width="21.140625" style="0" customWidth="1"/>
    <col min="5" max="15" width="5.140625" style="0" customWidth="1"/>
  </cols>
  <sheetData>
    <row r="1" spans="1:15" ht="54.7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15">
      <c r="A2" s="6" t="s">
        <v>15</v>
      </c>
      <c r="B2" s="7" t="s">
        <v>16</v>
      </c>
      <c r="C2" s="8">
        <v>5.63526826176107</v>
      </c>
      <c r="D2" s="9">
        <f>5*C2</f>
        <v>28.17634130880535</v>
      </c>
      <c r="E2" s="9">
        <v>26.2188270705094</v>
      </c>
      <c r="F2" s="9">
        <v>24.936062058292734</v>
      </c>
      <c r="G2" s="9">
        <v>25.61485573527759</v>
      </c>
      <c r="H2" s="9">
        <v>25.402055395322975</v>
      </c>
      <c r="I2" s="9">
        <v>25.497279348295987</v>
      </c>
      <c r="J2" s="9">
        <v>26.15342449689112</v>
      </c>
      <c r="K2" s="9">
        <v>25.515242407418175</v>
      </c>
      <c r="L2" s="9">
        <v>24.956188016370454</v>
      </c>
      <c r="M2" s="9">
        <v>26.58376549569896</v>
      </c>
      <c r="N2" s="9">
        <v>26.37490309398009</v>
      </c>
      <c r="O2" s="9">
        <v>27.11972850972515</v>
      </c>
    </row>
    <row r="3" spans="1:15" ht="15">
      <c r="A3" s="6" t="s">
        <v>17</v>
      </c>
      <c r="B3" s="7" t="s">
        <v>16</v>
      </c>
      <c r="C3" s="8">
        <v>5.634769480570241</v>
      </c>
      <c r="D3" s="9">
        <f aca="true" t="shared" si="0" ref="D3:D20">5*C3</f>
        <v>28.173847402851205</v>
      </c>
      <c r="E3" s="9">
        <v>26.62704793759663</v>
      </c>
      <c r="F3" s="9">
        <v>26.359260620972652</v>
      </c>
      <c r="G3" s="9">
        <v>25.826026785946937</v>
      </c>
      <c r="H3" s="9">
        <v>26.2480401120234</v>
      </c>
      <c r="I3" s="9">
        <v>26.2480401120234</v>
      </c>
      <c r="J3" s="9">
        <v>26.855071566973063</v>
      </c>
      <c r="K3" s="9">
        <v>26.060808847637364</v>
      </c>
      <c r="L3" s="9">
        <v>26.060808847637364</v>
      </c>
      <c r="M3" s="9">
        <v>26.793903856589104</v>
      </c>
      <c r="N3" s="9">
        <v>26.917446099751086</v>
      </c>
      <c r="O3" s="9">
        <v>26.097879699483222</v>
      </c>
    </row>
    <row r="4" spans="1:15" ht="33.75">
      <c r="A4" s="6" t="s">
        <v>18</v>
      </c>
      <c r="B4" s="8" t="s">
        <v>16</v>
      </c>
      <c r="C4" s="8">
        <v>5.549823206993805</v>
      </c>
      <c r="D4" s="9">
        <f t="shared" si="0"/>
        <v>27.749116034969028</v>
      </c>
      <c r="E4" s="9">
        <v>25.231670456538847</v>
      </c>
      <c r="F4" s="9">
        <v>24.853556100885303</v>
      </c>
      <c r="G4" s="9">
        <v>24.536060494077876</v>
      </c>
      <c r="H4" s="9">
        <v>24.755132462775</v>
      </c>
      <c r="I4" s="9">
        <v>25.25169559182181</v>
      </c>
      <c r="J4" s="9">
        <v>26.207498477470747</v>
      </c>
      <c r="K4" s="9">
        <v>24.618446533587907</v>
      </c>
      <c r="L4" s="9">
        <v>24.974204431472124</v>
      </c>
      <c r="M4" s="9">
        <v>25.85981451769454</v>
      </c>
      <c r="N4" s="9">
        <v>25.090797355988798</v>
      </c>
      <c r="O4" s="9">
        <v>24.357557408472815</v>
      </c>
    </row>
    <row r="5" spans="1:15" ht="22.5">
      <c r="A5" s="6" t="s">
        <v>19</v>
      </c>
      <c r="B5" s="7" t="s">
        <v>16</v>
      </c>
      <c r="C5" s="8">
        <v>5.545103969572892</v>
      </c>
      <c r="D5" s="9">
        <f t="shared" si="0"/>
        <v>27.72551984786446</v>
      </c>
      <c r="E5" s="9">
        <v>25.821140706799024</v>
      </c>
      <c r="F5" s="9">
        <v>25.379514322275927</v>
      </c>
      <c r="G5" s="9">
        <v>23.843947069163438</v>
      </c>
      <c r="H5" s="9">
        <v>25.308423245742944</v>
      </c>
      <c r="I5" s="9">
        <v>25.029983195988752</v>
      </c>
      <c r="J5" s="9">
        <v>25.533269441289132</v>
      </c>
      <c r="K5" s="9">
        <v>25.734969704940863</v>
      </c>
      <c r="L5" s="9">
        <v>24.259829866881404</v>
      </c>
      <c r="M5" s="9">
        <v>25.992674857372933</v>
      </c>
      <c r="N5" s="9">
        <v>26.51496898126756</v>
      </c>
      <c r="O5" s="9">
        <v>24.952967863078015</v>
      </c>
    </row>
    <row r="6" spans="1:15" ht="22.5">
      <c r="A6" s="6" t="s">
        <v>20</v>
      </c>
      <c r="B6" s="7" t="s">
        <v>21</v>
      </c>
      <c r="C6" s="8">
        <v>5.510515181246923</v>
      </c>
      <c r="D6" s="9">
        <f t="shared" si="0"/>
        <v>27.552575906234615</v>
      </c>
      <c r="E6" s="9">
        <v>21.045478192208993</v>
      </c>
      <c r="F6" s="9">
        <v>17.220359941396634</v>
      </c>
      <c r="G6" s="9">
        <v>21.254844270523847</v>
      </c>
      <c r="H6" s="9">
        <v>21.01343122448827</v>
      </c>
      <c r="I6" s="9">
        <v>21.06438867670195</v>
      </c>
      <c r="J6" s="9">
        <v>22.3399264104605</v>
      </c>
      <c r="K6" s="9">
        <v>20.591925150975346</v>
      </c>
      <c r="L6" s="9">
        <v>20.797750845351292</v>
      </c>
      <c r="M6" s="9">
        <v>21.919604832071094</v>
      </c>
      <c r="N6" s="9">
        <v>20.049797544075343</v>
      </c>
      <c r="O6" s="9">
        <v>21.735920992696197</v>
      </c>
    </row>
    <row r="7" spans="1:15" ht="15">
      <c r="A7" s="6" t="s">
        <v>22</v>
      </c>
      <c r="B7" s="7" t="s">
        <v>21</v>
      </c>
      <c r="C7" s="8">
        <v>5.497911595363761</v>
      </c>
      <c r="D7" s="9">
        <f t="shared" si="0"/>
        <v>27.489557976818805</v>
      </c>
      <c r="E7" s="9">
        <v>21.515865570317796</v>
      </c>
      <c r="F7" s="9">
        <v>20.040774525035644</v>
      </c>
      <c r="G7" s="9">
        <v>19.700849883386812</v>
      </c>
      <c r="H7" s="9">
        <v>20.878145298849724</v>
      </c>
      <c r="I7" s="9">
        <v>21.063427540679342</v>
      </c>
      <c r="J7" s="9">
        <v>20.19425220604766</v>
      </c>
      <c r="K7" s="9">
        <v>20.722897551755715</v>
      </c>
      <c r="L7" s="9">
        <v>20.159009183000457</v>
      </c>
      <c r="M7" s="9">
        <v>21.88168814954777</v>
      </c>
      <c r="N7" s="9">
        <v>19.624995694709053</v>
      </c>
      <c r="O7" s="9">
        <v>21.702282613278005</v>
      </c>
    </row>
    <row r="8" spans="1:15" ht="22.5">
      <c r="A8" s="6" t="s">
        <v>23</v>
      </c>
      <c r="B8" s="7" t="s">
        <v>21</v>
      </c>
      <c r="C8" s="8">
        <v>5.454827059395505</v>
      </c>
      <c r="D8" s="9">
        <f t="shared" si="0"/>
        <v>27.274135296977526</v>
      </c>
      <c r="E8" s="9">
        <v>21.262693231521254</v>
      </c>
      <c r="F8" s="9">
        <v>21.021040863036337</v>
      </c>
      <c r="G8" s="9">
        <v>20.18286011976337</v>
      </c>
      <c r="H8" s="9">
        <v>21.66119730832418</v>
      </c>
      <c r="I8" s="9">
        <v>21.330816262113768</v>
      </c>
      <c r="J8" s="9">
        <v>22.879969054686704</v>
      </c>
      <c r="K8" s="9">
        <v>20.639886170685696</v>
      </c>
      <c r="L8" s="9">
        <v>21.81930823758202</v>
      </c>
      <c r="M8" s="9">
        <v>22.283548838381638</v>
      </c>
      <c r="N8" s="9">
        <v>21.36091940906139</v>
      </c>
      <c r="O8" s="9">
        <v>22.461052597510903</v>
      </c>
    </row>
    <row r="9" spans="1:15" ht="22.5">
      <c r="A9" s="6" t="s">
        <v>24</v>
      </c>
      <c r="B9" s="7" t="s">
        <v>25</v>
      </c>
      <c r="C9" s="8">
        <v>5.3571018284145655</v>
      </c>
      <c r="D9" s="9">
        <f t="shared" si="0"/>
        <v>26.785509142072826</v>
      </c>
      <c r="E9" s="9">
        <v>25.03740222964281</v>
      </c>
      <c r="F9" s="9">
        <v>23.928388166918392</v>
      </c>
      <c r="G9" s="9">
        <v>23.13293971360835</v>
      </c>
      <c r="H9" s="9">
        <v>24.145777806332315</v>
      </c>
      <c r="I9" s="9">
        <v>23.57124804502409</v>
      </c>
      <c r="J9" s="9">
        <v>24.044666346139795</v>
      </c>
      <c r="K9" s="9">
        <v>23.41818799278367</v>
      </c>
      <c r="L9" s="9">
        <v>24.020553359665307</v>
      </c>
      <c r="M9" s="9">
        <v>25.145580010925514</v>
      </c>
      <c r="N9" s="9">
        <v>24.391910452781215</v>
      </c>
      <c r="O9" s="9">
        <v>23.004025498486076</v>
      </c>
    </row>
    <row r="10" spans="1:15" ht="15">
      <c r="A10" s="6" t="s">
        <v>26</v>
      </c>
      <c r="B10" s="7" t="s">
        <v>25</v>
      </c>
      <c r="C10" s="8">
        <v>5.345258711442388</v>
      </c>
      <c r="D10" s="9">
        <f t="shared" si="0"/>
        <v>26.72629355721194</v>
      </c>
      <c r="E10" s="9">
        <v>24.246534361181965</v>
      </c>
      <c r="F10" s="9">
        <v>22.925220695741796</v>
      </c>
      <c r="G10" s="9">
        <v>21.381034845769552</v>
      </c>
      <c r="H10" s="9">
        <v>23.317722784697953</v>
      </c>
      <c r="I10" s="9">
        <v>22.653715491351072</v>
      </c>
      <c r="J10" s="9">
        <v>24.414830330642257</v>
      </c>
      <c r="K10" s="9">
        <v>22.908251620467375</v>
      </c>
      <c r="L10" s="9">
        <v>23.79502265093708</v>
      </c>
      <c r="M10" s="9">
        <v>24.695095246863833</v>
      </c>
      <c r="N10" s="9">
        <v>23.87840981750903</v>
      </c>
      <c r="O10" s="9">
        <v>21.943693657500333</v>
      </c>
    </row>
    <row r="11" spans="1:15" ht="15">
      <c r="A11" s="6" t="s">
        <v>27</v>
      </c>
      <c r="B11" s="7" t="s">
        <v>25</v>
      </c>
      <c r="C11" s="8">
        <v>5.335413157044466</v>
      </c>
      <c r="D11" s="9">
        <f t="shared" si="0"/>
        <v>26.677065785222332</v>
      </c>
      <c r="E11" s="9">
        <v>22.221116335382998</v>
      </c>
      <c r="F11" s="9">
        <v>20.794430765916893</v>
      </c>
      <c r="G11" s="9">
        <v>20.32538345540749</v>
      </c>
      <c r="H11" s="9">
        <v>22.61578114329296</v>
      </c>
      <c r="I11" s="9">
        <v>21.15767286414185</v>
      </c>
      <c r="J11" s="9">
        <v>21.06084140938605</v>
      </c>
      <c r="K11" s="9">
        <v>21.63005333936946</v>
      </c>
      <c r="L11" s="9">
        <v>21.697346838647494</v>
      </c>
      <c r="M11" s="9">
        <v>23.120123680526017</v>
      </c>
      <c r="N11" s="9">
        <v>22.605303112741026</v>
      </c>
      <c r="O11" s="9">
        <v>20.674725983547308</v>
      </c>
    </row>
    <row r="12" spans="1:15" ht="15">
      <c r="A12" s="6" t="s">
        <v>28</v>
      </c>
      <c r="B12" s="7" t="s">
        <v>25</v>
      </c>
      <c r="C12" s="8">
        <v>5.318580573369063</v>
      </c>
      <c r="D12" s="9">
        <f t="shared" si="0"/>
        <v>26.592902866845314</v>
      </c>
      <c r="E12" s="9">
        <v>23.958939154319683</v>
      </c>
      <c r="F12" s="9">
        <v>24.651198847996294</v>
      </c>
      <c r="G12" s="9">
        <v>23.933612580160784</v>
      </c>
      <c r="H12" s="9">
        <v>23.800648065826557</v>
      </c>
      <c r="I12" s="9">
        <v>24.640512529785784</v>
      </c>
      <c r="J12" s="9">
        <v>25.365538119144762</v>
      </c>
      <c r="K12" s="9">
        <v>23.40175452282388</v>
      </c>
      <c r="L12" s="9">
        <v>23.46432605898116</v>
      </c>
      <c r="M12" s="9">
        <v>24.402899101340406</v>
      </c>
      <c r="N12" s="9">
        <v>24.12733571362787</v>
      </c>
      <c r="O12" s="9">
        <v>24.63342581349882</v>
      </c>
    </row>
    <row r="13" spans="1:15" ht="15">
      <c r="A13" s="6" t="s">
        <v>29</v>
      </c>
      <c r="B13" s="7" t="s">
        <v>25</v>
      </c>
      <c r="C13" s="8">
        <v>5.302034813254777</v>
      </c>
      <c r="D13" s="9">
        <f t="shared" si="0"/>
        <v>26.510174066273887</v>
      </c>
      <c r="E13" s="9">
        <v>24.45938701586402</v>
      </c>
      <c r="F13" s="9">
        <v>23.480439887271157</v>
      </c>
      <c r="G13" s="9">
        <v>23.4173204252086</v>
      </c>
      <c r="H13" s="9">
        <v>23.461504048652387</v>
      </c>
      <c r="I13" s="9">
        <v>23.527779483818072</v>
      </c>
      <c r="J13" s="9">
        <v>24.389360140971974</v>
      </c>
      <c r="K13" s="9">
        <v>23.726605789315126</v>
      </c>
      <c r="L13" s="9">
        <v>24.326983260816036</v>
      </c>
      <c r="M13" s="9">
        <v>24.223021793889473</v>
      </c>
      <c r="N13" s="9">
        <v>25.386564039623867</v>
      </c>
      <c r="O13" s="9">
        <v>23.998683891574252</v>
      </c>
    </row>
    <row r="14" spans="1:15" ht="22.5">
      <c r="A14" s="6" t="s">
        <v>30</v>
      </c>
      <c r="B14" s="7" t="s">
        <v>25</v>
      </c>
      <c r="C14" s="8">
        <v>5.2688674819833</v>
      </c>
      <c r="D14" s="9">
        <f t="shared" si="0"/>
        <v>26.3443374099165</v>
      </c>
      <c r="E14" s="9">
        <v>23.377402322974447</v>
      </c>
      <c r="F14" s="9">
        <v>24.148975959090123</v>
      </c>
      <c r="G14" s="9">
        <v>21.95361450826375</v>
      </c>
      <c r="H14" s="9">
        <v>23.169507004106052</v>
      </c>
      <c r="I14" s="9">
        <v>22.323359594718713</v>
      </c>
      <c r="J14" s="9">
        <v>24.11520116753895</v>
      </c>
      <c r="K14" s="9">
        <v>22.392686798429025</v>
      </c>
      <c r="L14" s="9">
        <v>22.775104599540715</v>
      </c>
      <c r="M14" s="9">
        <v>24.4088350695961</v>
      </c>
      <c r="N14" s="9">
        <v>23.037668852258015</v>
      </c>
      <c r="O14" s="9">
        <v>22.24632936837393</v>
      </c>
    </row>
    <row r="15" spans="1:15" ht="15">
      <c r="A15" s="6" t="s">
        <v>31</v>
      </c>
      <c r="B15" s="7" t="s">
        <v>25</v>
      </c>
      <c r="C15" s="8">
        <v>5.2414481191288935</v>
      </c>
      <c r="D15" s="9">
        <f t="shared" si="0"/>
        <v>26.207240595644468</v>
      </c>
      <c r="E15" s="9">
        <v>20.608421013847693</v>
      </c>
      <c r="F15" s="9">
        <v>19.52439424375513</v>
      </c>
      <c r="G15" s="9">
        <v>17.868573133393955</v>
      </c>
      <c r="H15" s="9">
        <v>19.948795080266684</v>
      </c>
      <c r="I15" s="9">
        <v>19.917502852689793</v>
      </c>
      <c r="J15" s="9">
        <v>20.816036815969035</v>
      </c>
      <c r="K15" s="9">
        <v>20.217014173782875</v>
      </c>
      <c r="L15" s="9">
        <v>19.393358040776906</v>
      </c>
      <c r="M15" s="9">
        <v>21.421570573831133</v>
      </c>
      <c r="N15" s="9">
        <v>20.263812817703666</v>
      </c>
      <c r="O15" s="9">
        <v>19.424190088536488</v>
      </c>
    </row>
    <row r="16" spans="1:15" ht="22.5">
      <c r="A16" s="6" t="s">
        <v>32</v>
      </c>
      <c r="B16" s="8" t="s">
        <v>25</v>
      </c>
      <c r="C16" s="8">
        <v>5.21163719313647</v>
      </c>
      <c r="D16" s="9">
        <f t="shared" si="0"/>
        <v>26.05818596568235</v>
      </c>
      <c r="E16" s="9">
        <v>23.194649046376597</v>
      </c>
      <c r="F16" s="9">
        <v>22.019167141001585</v>
      </c>
      <c r="G16" s="9">
        <v>22.087414770911707</v>
      </c>
      <c r="H16" s="9">
        <v>21.888876211173177</v>
      </c>
      <c r="I16" s="9">
        <v>21.994875611711546</v>
      </c>
      <c r="J16" s="9">
        <v>23.377915409212164</v>
      </c>
      <c r="K16" s="9">
        <v>22.07281634740152</v>
      </c>
      <c r="L16" s="9">
        <v>22.863956718276125</v>
      </c>
      <c r="M16" s="9">
        <v>22.62613220434858</v>
      </c>
      <c r="N16" s="9">
        <v>23.132354559009244</v>
      </c>
      <c r="O16" s="9">
        <v>22.294225770639343</v>
      </c>
    </row>
    <row r="17" spans="1:15" ht="15">
      <c r="A17" s="6" t="s">
        <v>33</v>
      </c>
      <c r="B17" s="7" t="s">
        <v>34</v>
      </c>
      <c r="C17" s="8">
        <v>4.9542201970581505</v>
      </c>
      <c r="D17" s="9">
        <f t="shared" si="0"/>
        <v>24.77110098529075</v>
      </c>
      <c r="E17" s="9">
        <v>21.468287520585317</v>
      </c>
      <c r="F17" s="9">
        <v>21.28062766463615</v>
      </c>
      <c r="G17" s="9">
        <v>22.06879905962267</v>
      </c>
      <c r="H17" s="9">
        <v>20.666175679156858</v>
      </c>
      <c r="I17" s="9">
        <v>20.71026475819391</v>
      </c>
      <c r="J17" s="9">
        <v>22.876840321709693</v>
      </c>
      <c r="K17" s="9">
        <v>20.960162372169098</v>
      </c>
      <c r="L17" s="9">
        <v>21.940118015543238</v>
      </c>
      <c r="M17" s="9">
        <v>20.71764809678863</v>
      </c>
      <c r="N17" s="9">
        <v>22.31480693800982</v>
      </c>
      <c r="O17" s="9">
        <v>21.12062294535317</v>
      </c>
    </row>
    <row r="18" spans="1:15" ht="15">
      <c r="A18" s="6" t="s">
        <v>35</v>
      </c>
      <c r="B18" s="7" t="s">
        <v>34</v>
      </c>
      <c r="C18" s="8">
        <v>4.942830322912006</v>
      </c>
      <c r="D18" s="9">
        <f t="shared" si="0"/>
        <v>24.71415161456003</v>
      </c>
      <c r="E18" s="9">
        <v>21.1150033211775</v>
      </c>
      <c r="F18" s="9">
        <v>21.497389023458567</v>
      </c>
      <c r="G18" s="9">
        <v>20.41603829028872</v>
      </c>
      <c r="H18" s="9">
        <v>21.697099339535818</v>
      </c>
      <c r="I18" s="9">
        <v>22.082254949113377</v>
      </c>
      <c r="J18" s="9">
        <v>22.192299408992678</v>
      </c>
      <c r="K18" s="9">
        <v>20.658495964991207</v>
      </c>
      <c r="L18" s="9">
        <v>20.969583188111542</v>
      </c>
      <c r="M18" s="9">
        <v>21.486180791433824</v>
      </c>
      <c r="N18" s="9">
        <v>20.964418266144026</v>
      </c>
      <c r="O18" s="9">
        <v>20.551768184739394</v>
      </c>
    </row>
    <row r="19" spans="1:15" ht="15">
      <c r="A19" s="6" t="s">
        <v>36</v>
      </c>
      <c r="B19" s="7" t="s">
        <v>34</v>
      </c>
      <c r="C19" s="8">
        <v>4.5550900323596</v>
      </c>
      <c r="D19" s="9">
        <f t="shared" si="0"/>
        <v>22.775450161798002</v>
      </c>
      <c r="E19" s="9">
        <v>18.819714081064664</v>
      </c>
      <c r="F19" s="9">
        <v>17.96729957208509</v>
      </c>
      <c r="G19" s="9">
        <v>18.699843290739413</v>
      </c>
      <c r="H19" s="9">
        <v>18.39555589991377</v>
      </c>
      <c r="I19" s="9">
        <v>18.505053256460876</v>
      </c>
      <c r="J19" s="9">
        <v>18.2203601294384</v>
      </c>
      <c r="K19" s="9">
        <v>17.88294605296732</v>
      </c>
      <c r="L19" s="9">
        <v>18.745947440864505</v>
      </c>
      <c r="M19" s="9">
        <v>18.740941847422352</v>
      </c>
      <c r="N19" s="9">
        <v>19.444846697277</v>
      </c>
      <c r="O19" s="9">
        <v>17.65097387539345</v>
      </c>
    </row>
    <row r="20" spans="1:15" ht="22.5">
      <c r="A20" s="6" t="s">
        <v>37</v>
      </c>
      <c r="B20" s="7" t="s">
        <v>34</v>
      </c>
      <c r="C20" s="8">
        <v>4.33929881499213</v>
      </c>
      <c r="D20" s="9">
        <f t="shared" si="0"/>
        <v>21.69649407496065</v>
      </c>
      <c r="E20" s="9">
        <v>18.86266627741477</v>
      </c>
      <c r="F20" s="9">
        <v>18.856225759693075</v>
      </c>
      <c r="G20" s="9">
        <v>18.11185592344541</v>
      </c>
      <c r="H20" s="9">
        <v>18.48918625518386</v>
      </c>
      <c r="I20" s="9">
        <v>18.343399536103096</v>
      </c>
      <c r="J20" s="9">
        <v>19.43644260881892</v>
      </c>
      <c r="K20" s="9">
        <v>18.764535416182184</v>
      </c>
      <c r="L20" s="9">
        <v>19.255638491527577</v>
      </c>
      <c r="M20" s="9">
        <v>19.179700762265213</v>
      </c>
      <c r="N20" s="9">
        <v>19.918586921595818</v>
      </c>
      <c r="O20" s="9">
        <v>17.612448131438644</v>
      </c>
    </row>
    <row r="23" spans="4:15" ht="54.75">
      <c r="D23" s="6" t="s">
        <v>102</v>
      </c>
      <c r="E23" s="4" t="str">
        <f>E1</f>
        <v>CHEVROLET</v>
      </c>
      <c r="F23" s="4" t="str">
        <f aca="true" t="shared" si="1" ref="F23:O23">F1</f>
        <v>FORD</v>
      </c>
      <c r="G23" s="4" t="str">
        <f t="shared" si="1"/>
        <v>HONDA</v>
      </c>
      <c r="H23" s="4" t="str">
        <f t="shared" si="1"/>
        <v>HYUNDAI</v>
      </c>
      <c r="I23" s="4" t="str">
        <f t="shared" si="1"/>
        <v>KIA</v>
      </c>
      <c r="J23" s="4" t="str">
        <f t="shared" si="1"/>
        <v>MAZDA</v>
      </c>
      <c r="K23" s="4" t="str">
        <f t="shared" si="1"/>
        <v>MITSUBISHI</v>
      </c>
      <c r="L23" s="4" t="str">
        <f t="shared" si="1"/>
        <v>NISSAN</v>
      </c>
      <c r="M23" s="4" t="str">
        <f t="shared" si="1"/>
        <v>RENAULT</v>
      </c>
      <c r="N23" s="4" t="str">
        <f t="shared" si="1"/>
        <v>TOYOTA</v>
      </c>
      <c r="O23" s="4" t="str">
        <f t="shared" si="1"/>
        <v>VOLKSWAGEN</v>
      </c>
    </row>
    <row r="24" spans="4:15" ht="15">
      <c r="D24" t="s">
        <v>103</v>
      </c>
      <c r="E24" s="26">
        <f>E2</f>
        <v>26.2188270705094</v>
      </c>
      <c r="F24" s="26">
        <f aca="true" t="shared" si="2" ref="F24:O24">F2</f>
        <v>24.936062058292734</v>
      </c>
      <c r="G24" s="26">
        <f t="shared" si="2"/>
        <v>25.61485573527759</v>
      </c>
      <c r="H24" s="26">
        <f t="shared" si="2"/>
        <v>25.402055395322975</v>
      </c>
      <c r="I24" s="26">
        <f t="shared" si="2"/>
        <v>25.497279348295987</v>
      </c>
      <c r="J24" s="26">
        <f t="shared" si="2"/>
        <v>26.15342449689112</v>
      </c>
      <c r="K24" s="26">
        <f t="shared" si="2"/>
        <v>25.515242407418175</v>
      </c>
      <c r="L24" s="26">
        <f t="shared" si="2"/>
        <v>24.956188016370454</v>
      </c>
      <c r="M24" s="26">
        <f t="shared" si="2"/>
        <v>26.58376549569896</v>
      </c>
      <c r="N24" s="26">
        <f t="shared" si="2"/>
        <v>26.37490309398009</v>
      </c>
      <c r="O24" s="26">
        <f t="shared" si="2"/>
        <v>27.11972850972515</v>
      </c>
    </row>
    <row r="25" spans="4:15" ht="15">
      <c r="D25" t="s">
        <v>104</v>
      </c>
      <c r="E25" s="26">
        <f>E7</f>
        <v>21.515865570317796</v>
      </c>
      <c r="F25" s="26">
        <f aca="true" t="shared" si="3" ref="F25:O25">F7</f>
        <v>20.040774525035644</v>
      </c>
      <c r="G25" s="26">
        <f t="shared" si="3"/>
        <v>19.700849883386812</v>
      </c>
      <c r="H25" s="26">
        <f t="shared" si="3"/>
        <v>20.878145298849724</v>
      </c>
      <c r="I25" s="26">
        <f t="shared" si="3"/>
        <v>21.063427540679342</v>
      </c>
      <c r="J25" s="26">
        <f t="shared" si="3"/>
        <v>20.19425220604766</v>
      </c>
      <c r="K25" s="26">
        <f t="shared" si="3"/>
        <v>20.722897551755715</v>
      </c>
      <c r="L25" s="26">
        <f t="shared" si="3"/>
        <v>20.159009183000457</v>
      </c>
      <c r="M25" s="26">
        <f t="shared" si="3"/>
        <v>21.88168814954777</v>
      </c>
      <c r="N25" s="26">
        <f t="shared" si="3"/>
        <v>19.624995694709053</v>
      </c>
      <c r="O25" s="26">
        <f t="shared" si="3"/>
        <v>21.702282613278005</v>
      </c>
    </row>
    <row r="26" spans="4:15" ht="15">
      <c r="D26" t="s">
        <v>105</v>
      </c>
      <c r="E26" s="26">
        <f>E20</f>
        <v>18.86266627741477</v>
      </c>
      <c r="F26" s="26">
        <f aca="true" t="shared" si="4" ref="F26:O26">F20</f>
        <v>18.856225759693075</v>
      </c>
      <c r="G26" s="26">
        <f t="shared" si="4"/>
        <v>18.11185592344541</v>
      </c>
      <c r="H26" s="26">
        <f t="shared" si="4"/>
        <v>18.48918625518386</v>
      </c>
      <c r="I26" s="26">
        <f t="shared" si="4"/>
        <v>18.343399536103096</v>
      </c>
      <c r="J26" s="26">
        <f t="shared" si="4"/>
        <v>19.43644260881892</v>
      </c>
      <c r="K26" s="26">
        <f t="shared" si="4"/>
        <v>18.764535416182184</v>
      </c>
      <c r="L26" s="26">
        <f t="shared" si="4"/>
        <v>19.255638491527577</v>
      </c>
      <c r="M26" s="26">
        <f t="shared" si="4"/>
        <v>19.179700762265213</v>
      </c>
      <c r="N26" s="26">
        <f t="shared" si="4"/>
        <v>19.918586921595818</v>
      </c>
      <c r="O26" s="26">
        <f t="shared" si="4"/>
        <v>17.612448131438644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0">
      <selection activeCell="R19" sqref="R19"/>
    </sheetView>
  </sheetViews>
  <sheetFormatPr defaultColWidth="11.421875" defaultRowHeight="15"/>
  <cols>
    <col min="4" max="14" width="5.8515625" style="0" customWidth="1"/>
  </cols>
  <sheetData>
    <row r="1" spans="1:14" ht="15">
      <c r="A1" s="5"/>
      <c r="B1" s="5"/>
      <c r="C1" s="5"/>
      <c r="D1" s="39" t="s">
        <v>106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4.75">
      <c r="A2" s="2" t="s">
        <v>0</v>
      </c>
      <c r="B2" s="3" t="s">
        <v>1</v>
      </c>
      <c r="C2" s="3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.5">
      <c r="A3" s="6" t="s">
        <v>17</v>
      </c>
      <c r="B3" s="7" t="s">
        <v>16</v>
      </c>
      <c r="C3" s="8">
        <v>5.634769480570241</v>
      </c>
      <c r="D3" s="9">
        <v>26.62704793759663</v>
      </c>
      <c r="E3" s="9">
        <v>26.359260620972652</v>
      </c>
      <c r="F3" s="9">
        <v>25.826026785946937</v>
      </c>
      <c r="G3" s="9">
        <v>26.2480401120234</v>
      </c>
      <c r="H3" s="9">
        <v>26.2480401120234</v>
      </c>
      <c r="I3" s="9">
        <v>26.855071566973063</v>
      </c>
      <c r="J3" s="9">
        <v>26.060808847637364</v>
      </c>
      <c r="K3" s="9">
        <v>26.060808847637364</v>
      </c>
      <c r="L3" s="9">
        <v>26.793903856589104</v>
      </c>
      <c r="M3" s="9">
        <v>26.917446099751086</v>
      </c>
      <c r="N3" s="9">
        <v>26.097879699483222</v>
      </c>
    </row>
    <row r="4" spans="1:14" ht="45">
      <c r="A4" s="6" t="s">
        <v>20</v>
      </c>
      <c r="B4" s="7" t="s">
        <v>21</v>
      </c>
      <c r="C4" s="8">
        <v>5.510515181246923</v>
      </c>
      <c r="D4" s="9">
        <v>21.045478192208993</v>
      </c>
      <c r="E4" s="9">
        <v>17.220359941396634</v>
      </c>
      <c r="F4" s="9">
        <v>21.254844270523847</v>
      </c>
      <c r="G4" s="9">
        <v>21.01343122448827</v>
      </c>
      <c r="H4" s="9">
        <v>21.06438867670195</v>
      </c>
      <c r="I4" s="9">
        <v>22.3399264104605</v>
      </c>
      <c r="J4" s="9">
        <v>20.591925150975346</v>
      </c>
      <c r="K4" s="9">
        <v>20.797750845351292</v>
      </c>
      <c r="L4" s="9">
        <v>21.919604832071094</v>
      </c>
      <c r="M4" s="9">
        <v>20.049797544075343</v>
      </c>
      <c r="N4" s="9">
        <v>21.735920992696197</v>
      </c>
    </row>
    <row r="5" spans="1:14" ht="22.5">
      <c r="A5" s="6" t="s">
        <v>28</v>
      </c>
      <c r="B5" s="7" t="s">
        <v>25</v>
      </c>
      <c r="C5" s="8">
        <v>5.318580573369063</v>
      </c>
      <c r="D5" s="9">
        <v>23.958939154319683</v>
      </c>
      <c r="E5" s="9">
        <v>24.651198847996294</v>
      </c>
      <c r="F5" s="9">
        <v>23.933612580160784</v>
      </c>
      <c r="G5" s="9">
        <v>23.800648065826557</v>
      </c>
      <c r="H5" s="9">
        <v>24.640512529785784</v>
      </c>
      <c r="I5" s="9">
        <v>25.365538119144762</v>
      </c>
      <c r="J5" s="9">
        <v>23.40175452282388</v>
      </c>
      <c r="K5" s="9">
        <v>23.46432605898116</v>
      </c>
      <c r="L5" s="9">
        <v>24.402899101340406</v>
      </c>
      <c r="M5" s="9">
        <v>24.12733571362787</v>
      </c>
      <c r="N5" s="9">
        <v>24.63342581349882</v>
      </c>
    </row>
    <row r="6" spans="1:14" ht="22.5">
      <c r="A6" s="6" t="s">
        <v>35</v>
      </c>
      <c r="B6" s="7" t="s">
        <v>34</v>
      </c>
      <c r="C6" s="8">
        <v>4.942830322912006</v>
      </c>
      <c r="D6" s="9">
        <v>21.1150033211775</v>
      </c>
      <c r="E6" s="9">
        <v>21.497389023458567</v>
      </c>
      <c r="F6" s="9">
        <v>20.41603829028872</v>
      </c>
      <c r="G6" s="9">
        <v>21.697099339535818</v>
      </c>
      <c r="H6" s="9">
        <v>22.082254949113377</v>
      </c>
      <c r="I6" s="9">
        <v>22.192299408992678</v>
      </c>
      <c r="J6" s="9">
        <v>20.658495964991207</v>
      </c>
      <c r="K6" s="9">
        <v>20.969583188111542</v>
      </c>
      <c r="L6" s="9">
        <v>21.486180791433824</v>
      </c>
      <c r="M6" s="9">
        <v>20.964418266144026</v>
      </c>
      <c r="N6" s="9">
        <v>20.551768184739394</v>
      </c>
    </row>
    <row r="7" spans="1:14" ht="15">
      <c r="A7" s="12" t="s">
        <v>38</v>
      </c>
      <c r="B7" s="13"/>
      <c r="C7" s="13">
        <f aca="true" t="shared" si="0" ref="C7:N7">SUM(C3:C6)</f>
        <v>21.40669555809823</v>
      </c>
      <c r="D7" s="14">
        <f t="shared" si="0"/>
        <v>92.7464686053028</v>
      </c>
      <c r="E7" s="14">
        <f t="shared" si="0"/>
        <v>89.72820843382415</v>
      </c>
      <c r="F7" s="14">
        <f t="shared" si="0"/>
        <v>91.43052192692029</v>
      </c>
      <c r="G7" s="14">
        <f t="shared" si="0"/>
        <v>92.75921874187404</v>
      </c>
      <c r="H7" s="14">
        <f t="shared" si="0"/>
        <v>94.03519626762451</v>
      </c>
      <c r="I7" s="14">
        <f t="shared" si="0"/>
        <v>96.752835505571</v>
      </c>
      <c r="J7" s="14">
        <f t="shared" si="0"/>
        <v>90.71298448642779</v>
      </c>
      <c r="K7" s="14">
        <f t="shared" si="0"/>
        <v>91.29246894008136</v>
      </c>
      <c r="L7" s="14">
        <f t="shared" si="0"/>
        <v>94.60258858143443</v>
      </c>
      <c r="M7" s="14">
        <f t="shared" si="0"/>
        <v>92.05899762359832</v>
      </c>
      <c r="N7" s="14">
        <f t="shared" si="0"/>
        <v>93.01899469041763</v>
      </c>
    </row>
    <row r="8" spans="1:14" ht="15">
      <c r="A8" s="5"/>
      <c r="B8" s="5"/>
      <c r="C8" s="15">
        <v>5.2631578947368425</v>
      </c>
      <c r="D8" s="15">
        <v>22.899591886596017</v>
      </c>
      <c r="E8" s="15">
        <v>22.15180663997155</v>
      </c>
      <c r="F8" s="15">
        <v>21.808203913418964</v>
      </c>
      <c r="G8" s="15">
        <v>22.466476545561314</v>
      </c>
      <c r="H8" s="15">
        <v>22.363856300038805</v>
      </c>
      <c r="I8" s="15">
        <v>23.1828286243044</v>
      </c>
      <c r="J8" s="15">
        <v>22.206194039878095</v>
      </c>
      <c r="K8" s="15">
        <v>22.435528320630674</v>
      </c>
      <c r="L8" s="15">
        <v>23.23593314350458</v>
      </c>
      <c r="M8" s="15">
        <v>22.91578138774284</v>
      </c>
      <c r="N8" s="15">
        <v>22.293815941753977</v>
      </c>
    </row>
  </sheetData>
  <mergeCells count="1">
    <mergeCell ref="D1:N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2" sqref="B2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Restrepo</dc:creator>
  <cp:keywords/>
  <dc:description/>
  <cp:lastModifiedBy>Andres Restrepo</cp:lastModifiedBy>
  <dcterms:created xsi:type="dcterms:W3CDTF">2013-06-24T21:47:22Z</dcterms:created>
  <dcterms:modified xsi:type="dcterms:W3CDTF">2013-06-24T22:39:29Z</dcterms:modified>
  <cp:category/>
  <cp:version/>
  <cp:contentType/>
  <cp:contentStatus/>
</cp:coreProperties>
</file>